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53222"/>
  <bookViews>
    <workbookView xWindow="0" yWindow="0" windowWidth="16785" windowHeight="7620"/>
  </bookViews>
  <sheets>
    <sheet name="INSTRUCCIONES" sheetId="12" r:id="rId1"/>
    <sheet name="RCD LISTA LER" sheetId="13" r:id="rId2"/>
    <sheet name="ESTIMACIÓN RCD" sheetId="5" r:id="rId3"/>
    <sheet name="RCD POR TIPO" sheetId="1" r:id="rId4"/>
    <sheet name="SEPARACIÓN" sheetId="10" r:id="rId5"/>
    <sheet name="FIANZA" sheetId="8" r:id="rId6"/>
    <sheet name="PRESUPUESTO GR" sheetId="9" r:id="rId7"/>
  </sheets>
  <externalReferences>
    <externalReference r:id="rId8"/>
  </externalReferences>
  <definedNames>
    <definedName name="_xlnm.Print_Area" localSheetId="2">'ESTIMACIÓN RCD'!$A$1:$E$23</definedName>
    <definedName name="_xlnm.Print_Area" localSheetId="5">FIANZA!$A$1:$D$10</definedName>
    <definedName name="_xlnm.Print_Area" localSheetId="6">'PRESUPUESTO GR'!$A$1:$D$34</definedName>
    <definedName name="_xlnm.Print_Area" localSheetId="1">'RCD LISTA LER'!#REF!</definedName>
    <definedName name="_xlnm.Print_Area" localSheetId="3">'RCD POR TIPO'!$A$1:$E$35</definedName>
    <definedName name="_xlnm.Print_Area" localSheetId="4">SEPARACIÓN!$A$1:$D$8</definedName>
    <definedName name="destinos">[1]Resumen!$B$63:$B$70</definedName>
    <definedName name="tratamientos">[1]Resumen!$B$51:$B$59</definedName>
  </definedNam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8" l="1"/>
  <c r="C6" i="5" l="1"/>
  <c r="E6" i="5" l="1"/>
  <c r="C4" i="5" l="1"/>
  <c r="C3" i="5" l="1"/>
  <c r="C5" i="5"/>
  <c r="E20" i="5" l="1"/>
  <c r="E21" i="5" s="1"/>
  <c r="E23" i="5" s="1"/>
  <c r="C34" i="1" s="1"/>
  <c r="E34" i="1" s="1"/>
  <c r="E12" i="5"/>
  <c r="E13" i="5" s="1"/>
  <c r="E5" i="5" l="1"/>
  <c r="E4" i="5"/>
  <c r="E3" i="5"/>
  <c r="E7" i="5" s="1"/>
  <c r="E15" i="5" l="1"/>
  <c r="C7" i="1" s="1"/>
  <c r="E7" i="1" s="1"/>
  <c r="C35" i="1"/>
  <c r="E35" i="1"/>
  <c r="B6" i="8" l="1"/>
  <c r="D6" i="8" s="1"/>
  <c r="B24" i="9"/>
  <c r="D24" i="9" s="1"/>
  <c r="B13" i="9"/>
  <c r="D13" i="9" s="1"/>
  <c r="C23" i="1"/>
  <c r="E23" i="1" s="1"/>
  <c r="C21" i="1"/>
  <c r="E21" i="1" s="1"/>
  <c r="C20" i="1"/>
  <c r="E20" i="1" s="1"/>
  <c r="C24" i="1"/>
  <c r="E24" i="1" s="1"/>
  <c r="C18" i="1"/>
  <c r="E18" i="1" s="1"/>
  <c r="C6" i="1"/>
  <c r="E6" i="1" s="1"/>
  <c r="C19" i="1"/>
  <c r="E19" i="1" s="1"/>
  <c r="I6" i="1"/>
  <c r="C29" i="1" s="1"/>
  <c r="E29" i="1" s="1"/>
  <c r="L4" i="1"/>
  <c r="C15" i="1" s="1"/>
  <c r="E15" i="1" s="1"/>
  <c r="K4" i="1"/>
  <c r="C14" i="1" s="1"/>
  <c r="E14" i="1" s="1"/>
  <c r="J6" i="1"/>
  <c r="C30" i="1" s="1"/>
  <c r="E30" i="1" s="1"/>
  <c r="J4" i="1"/>
  <c r="C13" i="1" s="1"/>
  <c r="I4" i="1"/>
  <c r="C12" i="1" s="1"/>
  <c r="E12" i="1" s="1"/>
  <c r="C22" i="1"/>
  <c r="E22" i="1" s="1"/>
  <c r="C2" i="10" l="1"/>
  <c r="D2" i="10" s="1"/>
  <c r="E13" i="1"/>
  <c r="C3" i="10"/>
  <c r="D3" i="10" s="1"/>
  <c r="E31" i="1"/>
  <c r="C25" i="1"/>
  <c r="C16" i="1"/>
  <c r="C31" i="1"/>
  <c r="E8" i="1"/>
  <c r="C7" i="10"/>
  <c r="D7" i="10" s="1"/>
  <c r="C8" i="10"/>
  <c r="D8" i="10" s="1"/>
  <c r="C6" i="10"/>
  <c r="D6" i="10" s="1"/>
  <c r="C5" i="10"/>
  <c r="D5" i="10" s="1"/>
  <c r="C4" i="10"/>
  <c r="D4" i="10" s="1"/>
  <c r="C8" i="1"/>
  <c r="B3" i="8" l="1"/>
  <c r="D3" i="8" s="1"/>
  <c r="B19" i="9"/>
  <c r="D19" i="9" s="1"/>
  <c r="B5" i="8"/>
  <c r="D5" i="8" s="1"/>
  <c r="B23" i="9"/>
  <c r="D23" i="9" s="1"/>
  <c r="B11" i="9"/>
  <c r="D11" i="9" s="1"/>
  <c r="B9" i="9"/>
  <c r="D9" i="9" s="1"/>
  <c r="B8" i="9"/>
  <c r="B5" i="9"/>
  <c r="D5" i="9" s="1"/>
  <c r="E25" i="1"/>
  <c r="B22" i="9" s="1"/>
  <c r="D22" i="9" s="1"/>
  <c r="C26" i="1"/>
  <c r="E16" i="1"/>
  <c r="B21" i="9" s="1"/>
  <c r="D21" i="9" s="1"/>
  <c r="D26" i="9" l="1"/>
  <c r="D8" i="9"/>
  <c r="D15" i="9" s="1"/>
  <c r="E26" i="1"/>
  <c r="B4" i="8" s="1"/>
  <c r="D4" i="8" s="1"/>
  <c r="D7" i="8" s="1"/>
  <c r="D28" i="9" l="1"/>
  <c r="D31" i="9" s="1"/>
  <c r="D30" i="9" l="1"/>
  <c r="D32" i="9" s="1"/>
  <c r="D33" i="9" s="1"/>
  <c r="D34" i="9" s="1"/>
</calcChain>
</file>

<file path=xl/comments1.xml><?xml version="1.0" encoding="utf-8"?>
<comments xmlns="http://schemas.openxmlformats.org/spreadsheetml/2006/main">
  <authors>
    <author>Autor</author>
  </authors>
  <commentList>
    <comment ref="C11" authorId="0" shapeId="0">
      <text>
        <r>
          <rPr>
            <sz val="9"/>
            <color indexed="81"/>
            <rFont val="Tahoma"/>
            <family val="2"/>
          </rPr>
          <t xml:space="preserve">ATENCIÓN: Factor aplicable si no se ha tenido en cuenta en la medición del volumen.
</t>
        </r>
      </text>
    </comment>
  </commentList>
</comments>
</file>

<file path=xl/comments2.xml><?xml version="1.0" encoding="utf-8"?>
<comments xmlns="http://schemas.openxmlformats.org/spreadsheetml/2006/main">
  <authors>
    <author>Autor</author>
  </authors>
  <commentList>
    <comment ref="A11" authorId="0" shapeId="0">
      <text>
        <r>
          <rPr>
            <sz val="9"/>
            <color indexed="81"/>
            <rFont val="Tahoma"/>
            <family val="2"/>
          </rPr>
          <t xml:space="preserve">ATENCIÓN: En función de si está prevista la separación de RCD en obra, el peso de RCD de Naturaleza pétrea se rellenará en este apartado o en el de Categoría III limpios.
</t>
        </r>
      </text>
    </comment>
    <comment ref="A28" authorId="0" shapeId="0">
      <text>
        <r>
          <rPr>
            <sz val="9"/>
            <color indexed="81"/>
            <rFont val="Tahoma"/>
            <family val="2"/>
          </rPr>
          <t>ATENCIÓN: En función de si está prevista la separación de RCD en obra, el peso de RCD de Naturaleza pétrea se rellenará en este apartado o en el de Categoría III limpios.</t>
        </r>
      </text>
    </comment>
  </commentList>
</comments>
</file>

<file path=xl/comments3.xml><?xml version="1.0" encoding="utf-8"?>
<comments xmlns="http://schemas.openxmlformats.org/spreadsheetml/2006/main">
  <authors>
    <author>Autor</author>
  </authors>
  <commentList>
    <comment ref="C5" authorId="0" shapeId="0">
      <text>
        <r>
          <rPr>
            <sz val="9"/>
            <color indexed="81"/>
            <rFont val="Tahoma"/>
            <family val="2"/>
          </rPr>
          <t xml:space="preserve">Introducir canon según precios reales del Gestor de Residuos Peligrosos, en función de la naturaleza de los mismos.
</t>
        </r>
      </text>
    </comment>
    <comment ref="C8" authorId="0" shapeId="0">
      <text>
        <r>
          <rPr>
            <sz val="9"/>
            <color indexed="81"/>
            <rFont val="Tahoma"/>
            <family val="2"/>
          </rPr>
          <t xml:space="preserve">Introducir canon teniendo en cuenta la Aprobación de modificación de tarifas del servicio provincial de GRCD/s de la Excma. Dip CC, zona NORTE y zona SUR.
</t>
        </r>
      </text>
    </comment>
    <comment ref="C9" authorId="0" shapeId="0">
      <text>
        <r>
          <rPr>
            <sz val="9"/>
            <color indexed="81"/>
            <rFont val="Tahoma"/>
            <family val="2"/>
          </rPr>
          <t>Introducir canon teniendo en cuenta la Aprobación de modificación de tarifas del servicio provincial de GRCD/s de la Excma. Dip CC, zona NORTE y zona SUR.</t>
        </r>
      </text>
    </comment>
    <comment ref="C11" authorId="0" shapeId="0">
      <text>
        <r>
          <rPr>
            <sz val="9"/>
            <color indexed="81"/>
            <rFont val="Tahoma"/>
            <family val="2"/>
          </rPr>
          <t>Introducir canon teniendo en cuenta la Aprobación de modificación de tarifas del servicio provincial de GRCD/s de la Excma. Dip CC, zona NORTE y zona SUR.</t>
        </r>
      </text>
    </comment>
    <comment ref="D15" authorId="0" shapeId="0">
      <text>
        <r>
          <rPr>
            <sz val="9"/>
            <color indexed="81"/>
            <rFont val="Tahoma"/>
            <family val="2"/>
          </rPr>
          <t>Coste correspondiente a la partida del presupuesto de CANON DE VERTEDERO (partida alzada única o partidas por cada tipo de RCD).</t>
        </r>
      </text>
    </comment>
    <comment ref="C19" authorId="0" shapeId="0">
      <text>
        <r>
          <rPr>
            <sz val="9"/>
            <color indexed="81"/>
            <rFont val="Tahoma"/>
            <family val="2"/>
          </rPr>
          <t>Introducir precio de las partidas correspondientes al transporte a vertedero de cada tipo de RCD, según proyecto. 
Los valores que se proponen se extraen de la Base de Precios de la Junta de Extremadura 2012 (sin costes indirectos), para una distancia a vertedero de 10 km; para otras distancias o precios considerados en proyecto, modificar.</t>
        </r>
      </text>
    </comment>
    <comment ref="D28" authorId="0" shapeId="0">
      <text>
        <r>
          <rPr>
            <sz val="9"/>
            <color indexed="81"/>
            <rFont val="Tahoma"/>
            <family val="2"/>
          </rPr>
          <t>Este PEM tiene que coincidir con el total del Capítulo de Gestión de Residuos del presupuesto de proyecto.</t>
        </r>
      </text>
    </comment>
  </commentList>
</comments>
</file>

<file path=xl/sharedStrings.xml><?xml version="1.0" encoding="utf-8"?>
<sst xmlns="http://schemas.openxmlformats.org/spreadsheetml/2006/main" count="310" uniqueCount="242">
  <si>
    <t>Basura</t>
  </si>
  <si>
    <t>Potencialmente peligrosos</t>
  </si>
  <si>
    <t xml:space="preserve">Asfalto </t>
  </si>
  <si>
    <t xml:space="preserve">Madera </t>
  </si>
  <si>
    <t>Metales</t>
  </si>
  <si>
    <t>Papel</t>
  </si>
  <si>
    <t>Plástico</t>
  </si>
  <si>
    <t>Vidrio</t>
  </si>
  <si>
    <t>Yeso</t>
  </si>
  <si>
    <t>Arena, grava y otros áridos</t>
  </si>
  <si>
    <t>Hormigón</t>
  </si>
  <si>
    <t>Ladrillos, azulejos y otros cerámicos</t>
  </si>
  <si>
    <t>Piedra</t>
  </si>
  <si>
    <t>Hormigones, morteros, piedras y áridos naturales mezclados</t>
  </si>
  <si>
    <t>USOS</t>
  </si>
  <si>
    <t>Zonas almacén</t>
  </si>
  <si>
    <t>Zonas aparcamiento</t>
  </si>
  <si>
    <t>Zonas públicas/viviendas</t>
  </si>
  <si>
    <t>Tierras y pétreos de la excavación</t>
  </si>
  <si>
    <t>Según proyecto</t>
  </si>
  <si>
    <t>ESTIMACIÓN TIERRAS DE LA EXCAVACIÓN</t>
  </si>
  <si>
    <t>% REUTILIZACIÓN EN OBRA</t>
  </si>
  <si>
    <t>FACTOR ESPONJAMIENTO</t>
  </si>
  <si>
    <t>ELEMENTO DEMOLIDO</t>
  </si>
  <si>
    <t>ESTIMACIÓN DE RCD DEMOLICIÓN</t>
  </si>
  <si>
    <t>ESTIMACIÓN DE RCD OBRA NUEVA</t>
  </si>
  <si>
    <t>Categoría I. Potencialmente peligrosos y otros</t>
  </si>
  <si>
    <t>Categoría II. Residuos inertes sucios</t>
  </si>
  <si>
    <t>Categoría III. Residuos inertes limpios</t>
  </si>
  <si>
    <t>Categoría IV. Tierras y pétreos de la excavación</t>
  </si>
  <si>
    <t>11% en peso</t>
  </si>
  <si>
    <t>75% en peso</t>
  </si>
  <si>
    <t>Naturaleza pétrea</t>
  </si>
  <si>
    <t>Naturaleza no pétrea</t>
  </si>
  <si>
    <t>Toneladas RCD</t>
  </si>
  <si>
    <t>TOTAL RCD CATEGORÍA I</t>
  </si>
  <si>
    <t>TOTAL RCD CATEGORÍA II</t>
  </si>
  <si>
    <t>TOTAL RCD CATEGORÍA III</t>
  </si>
  <si>
    <t>TOTAL RCD CATEGORÍA IV</t>
  </si>
  <si>
    <t>SI</t>
  </si>
  <si>
    <t>NO</t>
  </si>
  <si>
    <t>CUANTÍA DE LA FIANZA O GARANTÍA FINANCIERA</t>
  </si>
  <si>
    <t>RCD Categoría I</t>
  </si>
  <si>
    <t>RCD Categoría II</t>
  </si>
  <si>
    <t>RCD Categoría III</t>
  </si>
  <si>
    <t>RCD Categoría IV</t>
  </si>
  <si>
    <t>14% en peso</t>
  </si>
  <si>
    <t>DENSIDAD MEDIA</t>
  </si>
  <si>
    <t>VOLUMEN</t>
  </si>
  <si>
    <t>TOTAL RCD Categorías I, II y III</t>
  </si>
  <si>
    <t>RCD ESTIMADOS POR CATEGORÍAS</t>
  </si>
  <si>
    <t>TOTAL FIANZA</t>
  </si>
  <si>
    <t>PEM</t>
  </si>
  <si>
    <t>TIPO RESIDUO</t>
  </si>
  <si>
    <t>FRACCIÓN LÍMITE</t>
  </si>
  <si>
    <t>PREVISIÓN PROYECTO (t)</t>
  </si>
  <si>
    <t>SEPARACIÓN IN SITU OBLIGATORIA</t>
  </si>
  <si>
    <t>Ladrillos, tejas, cerámicos</t>
  </si>
  <si>
    <t>Madera</t>
  </si>
  <si>
    <t>Plásticos</t>
  </si>
  <si>
    <t>Papel y cartón</t>
  </si>
  <si>
    <t>TOTAL RCD</t>
  </si>
  <si>
    <t>TOTAL TIERRAS</t>
  </si>
  <si>
    <t>-</t>
  </si>
  <si>
    <t>IMPORTE MÍN 0,4% PEM</t>
  </si>
  <si>
    <t>IMPORTE</t>
  </si>
  <si>
    <t>RESUMEN DEL PRESUPUESTO DE GESTIÓN DE RCD</t>
  </si>
  <si>
    <t>TIPO RCD</t>
  </si>
  <si>
    <t>Total RCD Naturaleza no pétrea</t>
  </si>
  <si>
    <t>Total RCD Naturaleza pétrea</t>
  </si>
  <si>
    <t>Gastos Generales</t>
  </si>
  <si>
    <t>Beneficio Industrial</t>
  </si>
  <si>
    <t>21% IVA</t>
  </si>
  <si>
    <t>SEPARACIÓN EN OBRA</t>
  </si>
  <si>
    <t>RCD CATEGORÍA I</t>
  </si>
  <si>
    <t>Potencialmente peligrosos y otros</t>
  </si>
  <si>
    <t>17 01 06</t>
  </si>
  <si>
    <t>17 02 04</t>
  </si>
  <si>
    <t>17 03 01</t>
  </si>
  <si>
    <t>17 03 03</t>
  </si>
  <si>
    <t>Alquitrán de hulla y productos alquitranados</t>
  </si>
  <si>
    <t>17 04 09</t>
  </si>
  <si>
    <t>Residuos metálicos contaminados con sustancias peligrosas</t>
  </si>
  <si>
    <t>17 04 10</t>
  </si>
  <si>
    <t>17 06 01</t>
  </si>
  <si>
    <t>Materiales de aislamiento que contienen Amianto</t>
  </si>
  <si>
    <t>17 06 03</t>
  </si>
  <si>
    <t>17 06 05</t>
  </si>
  <si>
    <t>Materiales de construcción que contienen Amianto</t>
  </si>
  <si>
    <t>17 08 01</t>
  </si>
  <si>
    <t>Materiales de construcción a partir de yeso contaminados con SP's</t>
  </si>
  <si>
    <t>17 09 01</t>
  </si>
  <si>
    <t>17 09 02</t>
  </si>
  <si>
    <t>Residuos de construcción y demolición que contienen PCB's</t>
  </si>
  <si>
    <t>17 09 03</t>
  </si>
  <si>
    <t>17 06 04</t>
  </si>
  <si>
    <t>17 05 03</t>
  </si>
  <si>
    <t>Tierras y piedras que contienen SP's</t>
  </si>
  <si>
    <t>17 05 05</t>
  </si>
  <si>
    <t>Lodos de drenaje que contienen sustancias peligrosas</t>
  </si>
  <si>
    <t>17 05 07</t>
  </si>
  <si>
    <t>15 02 02</t>
  </si>
  <si>
    <t>13 02 05</t>
  </si>
  <si>
    <t>16 01 07</t>
  </si>
  <si>
    <t>Filtros de aceite</t>
  </si>
  <si>
    <t>20 01 21</t>
  </si>
  <si>
    <t>16 06 04</t>
  </si>
  <si>
    <t>16 06 03</t>
  </si>
  <si>
    <t>15 01 10</t>
  </si>
  <si>
    <t>08 01 11</t>
  </si>
  <si>
    <t>14 06 03</t>
  </si>
  <si>
    <t>07 07 01</t>
  </si>
  <si>
    <t>15 01 11</t>
  </si>
  <si>
    <t>16 06 01</t>
  </si>
  <si>
    <t>Baterías de plomo</t>
  </si>
  <si>
    <t>13 07 03</t>
  </si>
  <si>
    <t>17 09 04</t>
  </si>
  <si>
    <t>1. Basuras</t>
  </si>
  <si>
    <t>20 02 01</t>
  </si>
  <si>
    <t>Residuos biodegradables</t>
  </si>
  <si>
    <t>20 03 01</t>
  </si>
  <si>
    <t>Mezcla de residuos municipales</t>
  </si>
  <si>
    <t>2. Potencialmente peligrosos y otros</t>
  </si>
  <si>
    <t>TOTAL RCD Categoría IV</t>
  </si>
  <si>
    <t>RCD CATEGORÍA II</t>
  </si>
  <si>
    <t>Residuos inertes sucios</t>
  </si>
  <si>
    <t>1. Arena Grava y otros áridos</t>
  </si>
  <si>
    <t>01 04 08</t>
  </si>
  <si>
    <t>Residuos de grava y rocas trituradas distintos de los mencionados en el código 01 04 07</t>
  </si>
  <si>
    <t>01 04 09</t>
  </si>
  <si>
    <t>Residuos de arena y arcilla</t>
  </si>
  <si>
    <t>2. Hormigón</t>
  </si>
  <si>
    <t>17 01 01</t>
  </si>
  <si>
    <t>3. Ladrillos , azulejos y otros cerámicos</t>
  </si>
  <si>
    <t>17 01 02</t>
  </si>
  <si>
    <t>Ladrillos</t>
  </si>
  <si>
    <t>17 01 03</t>
  </si>
  <si>
    <t>Tejas y materiales cerámicos</t>
  </si>
  <si>
    <t>17 01 07</t>
  </si>
  <si>
    <t>4. Piedra</t>
  </si>
  <si>
    <t>RDCs mezclados distintos a los de los códigos 17 09 01, 02 y 03</t>
  </si>
  <si>
    <t>RCD CATEGORÍA III</t>
  </si>
  <si>
    <t>1. Asfalto</t>
  </si>
  <si>
    <t>17 03 02</t>
  </si>
  <si>
    <t>Mezclas bituminosas distintas a las del código 17 03 01</t>
  </si>
  <si>
    <t>2. Madera</t>
  </si>
  <si>
    <t xml:space="preserve">17 02 01 </t>
  </si>
  <si>
    <t>3. Metales</t>
  </si>
  <si>
    <t>17 04 01</t>
  </si>
  <si>
    <t>Cobre, bronce, latón</t>
  </si>
  <si>
    <t>17 04 02</t>
  </si>
  <si>
    <t>Aluminio</t>
  </si>
  <si>
    <t>17 04 03</t>
  </si>
  <si>
    <t>Plomo</t>
  </si>
  <si>
    <t>17 04 04</t>
  </si>
  <si>
    <t>Zinc</t>
  </si>
  <si>
    <t>17 04 05</t>
  </si>
  <si>
    <t>Hierro y Acero</t>
  </si>
  <si>
    <t>17 04 06</t>
  </si>
  <si>
    <t>Estaño</t>
  </si>
  <si>
    <t>Metales mezclados</t>
  </si>
  <si>
    <t>17 04 11</t>
  </si>
  <si>
    <t>Cables distintos de los especificados en el código 17 04 10</t>
  </si>
  <si>
    <t>4. Papel</t>
  </si>
  <si>
    <t>20 01 01</t>
  </si>
  <si>
    <t>5. Plástico</t>
  </si>
  <si>
    <t>17 02 03</t>
  </si>
  <si>
    <t>6. Vidrio</t>
  </si>
  <si>
    <t>17 02 02</t>
  </si>
  <si>
    <t>7. Yeso</t>
  </si>
  <si>
    <t>17 08 02</t>
  </si>
  <si>
    <t>Materiales de construcción a partir de yeso distintos a los del código 17 08 01</t>
  </si>
  <si>
    <t>RCD Naturaleza pétrea</t>
  </si>
  <si>
    <t>RCD Naturaleza no pétrea</t>
  </si>
  <si>
    <t>Mezclas de hormigón, ladrillos, tejas y materiales cerámicos distintas de las especificadas en el código 17 01 06</t>
  </si>
  <si>
    <t>17 05 04</t>
  </si>
  <si>
    <t>Tierras y piedras distintas de las especificadas en el código 17 05 03</t>
  </si>
  <si>
    <t>17 05 06</t>
  </si>
  <si>
    <t>Lodos de drenaje distintos de los especificados en el código 17 05 06</t>
  </si>
  <si>
    <t>17 05 08</t>
  </si>
  <si>
    <t>Balasto de vías férreas distinto del especificado en el código 17 05 07</t>
  </si>
  <si>
    <t>RCD CATEGORÍA IV</t>
  </si>
  <si>
    <t>Residuos inertes limpios</t>
  </si>
  <si>
    <t>1. Hormigones, piedra, arena y otros áridos</t>
  </si>
  <si>
    <t>Piedra RDCs mezclados distintos a los de los códigos 17 09 01, 02 y 03</t>
  </si>
  <si>
    <t>2. Ladrillos, azulejos y otros cerámicos</t>
  </si>
  <si>
    <t>CÓDIGO</t>
  </si>
  <si>
    <t>LER</t>
  </si>
  <si>
    <t>LISTA DE RESIDUOS GENERADOS</t>
  </si>
  <si>
    <t>X</t>
  </si>
  <si>
    <t>Mezcla de hormigón, ladrillos, tejas y materiales cerámicos con sustancias peligrosas (SP's)</t>
  </si>
  <si>
    <t>Obras urbanización</t>
  </si>
  <si>
    <t>Total costes de canon de vertedero</t>
  </si>
  <si>
    <t>COSTES GESTIÓN RCD EN PLANTA</t>
  </si>
  <si>
    <t>PRESUPUESTO DE EJECUCIÓN MATERIAL EGR</t>
  </si>
  <si>
    <t>PRESUPUESTO DE CONTRATA EGR</t>
  </si>
  <si>
    <t>Total costes de gestión RCD en obra</t>
  </si>
  <si>
    <t xml:space="preserve">COSTES DE GESTIÓN RCD EN OBRA (transporte, clasificación, etc.) </t>
  </si>
  <si>
    <t>Mezclas bituminosas que contienen alquitrán de hulla</t>
  </si>
  <si>
    <t>Cables que contienen hidrocarburos, alquitrán de hulla y otras SP's</t>
  </si>
  <si>
    <t>Residuos de construcción y demolición que contienen mercurio</t>
  </si>
  <si>
    <r>
      <t xml:space="preserve">SUPERFICIE CONSTRUIDA
</t>
    </r>
    <r>
      <rPr>
        <sz val="9"/>
        <color indexed="56"/>
        <rFont val="Calibri"/>
        <family val="2"/>
        <scheme val="minor"/>
      </rPr>
      <t xml:space="preserve"> m²</t>
    </r>
  </si>
  <si>
    <r>
      <t>VOLUMEN RCD</t>
    </r>
    <r>
      <rPr>
        <sz val="9"/>
        <color indexed="56"/>
        <rFont val="Calibri"/>
        <family val="2"/>
        <scheme val="minor"/>
      </rPr>
      <t xml:space="preserve"> 
(S x 0,20 m)</t>
    </r>
  </si>
  <si>
    <r>
      <rPr>
        <b/>
        <sz val="9"/>
        <color indexed="56"/>
        <rFont val="Calibri"/>
        <family val="2"/>
        <scheme val="minor"/>
      </rPr>
      <t>DENSIDAD TIPO</t>
    </r>
    <r>
      <rPr>
        <sz val="9"/>
        <color indexed="56"/>
        <rFont val="Calibri"/>
        <family val="2"/>
        <scheme val="minor"/>
      </rPr>
      <t xml:space="preserve"> 
(entre 1,5 y 0,5 t/m³)</t>
    </r>
  </si>
  <si>
    <r>
      <t xml:space="preserve">Toneladas RCD 
</t>
    </r>
    <r>
      <rPr>
        <sz val="9"/>
        <color indexed="56"/>
        <rFont val="Calibri"/>
        <family val="2"/>
        <scheme val="minor"/>
      </rPr>
      <t>(V x d)</t>
    </r>
  </si>
  <si>
    <r>
      <t xml:space="preserve">VOLUMEN RCD
</t>
    </r>
    <r>
      <rPr>
        <sz val="9"/>
        <color indexed="56"/>
        <rFont val="Calibri"/>
        <family val="2"/>
        <scheme val="minor"/>
      </rPr>
      <t>m³</t>
    </r>
  </si>
  <si>
    <r>
      <t xml:space="preserve">VOLUMEN
</t>
    </r>
    <r>
      <rPr>
        <sz val="9"/>
        <color indexed="56"/>
        <rFont val="Calibri"/>
        <family val="2"/>
        <scheme val="minor"/>
      </rPr>
      <t>m³</t>
    </r>
  </si>
  <si>
    <r>
      <t xml:space="preserve">DENSIDAD TIPO 
</t>
    </r>
    <r>
      <rPr>
        <sz val="9"/>
        <color indexed="56"/>
        <rFont val="Calibri"/>
        <family val="2"/>
        <scheme val="minor"/>
      </rPr>
      <t>t/m³</t>
    </r>
  </si>
  <si>
    <r>
      <t xml:space="preserve">Toneladas RCD
</t>
    </r>
    <r>
      <rPr>
        <sz val="9"/>
        <color indexed="56"/>
        <rFont val="Calibri"/>
        <family val="2"/>
        <scheme val="minor"/>
      </rPr>
      <t xml:space="preserve">(V x d) </t>
    </r>
  </si>
  <si>
    <r>
      <t xml:space="preserve">VOLUMEN DE RCD
</t>
    </r>
    <r>
      <rPr>
        <sz val="9"/>
        <color indexed="56"/>
        <rFont val="Calibri"/>
        <family val="2"/>
        <scheme val="minor"/>
      </rPr>
      <t xml:space="preserve"> m³</t>
    </r>
  </si>
  <si>
    <r>
      <t>FIANZA</t>
    </r>
    <r>
      <rPr>
        <sz val="9"/>
        <color indexed="56"/>
        <rFont val="Calibri"/>
        <family val="2"/>
        <scheme val="minor"/>
      </rPr>
      <t xml:space="preserve">
€/m³</t>
    </r>
  </si>
  <si>
    <r>
      <rPr>
        <b/>
        <sz val="9"/>
        <color indexed="56"/>
        <rFont val="Calibri"/>
        <family val="2"/>
        <scheme val="minor"/>
      </rPr>
      <t>IMPORTE</t>
    </r>
    <r>
      <rPr>
        <sz val="9"/>
        <color indexed="56"/>
        <rFont val="Calibri"/>
        <family val="2"/>
        <scheme val="minor"/>
      </rPr>
      <t xml:space="preserve">
€</t>
    </r>
  </si>
  <si>
    <r>
      <t xml:space="preserve">ESTIMACIÓN RCD </t>
    </r>
    <r>
      <rPr>
        <sz val="9"/>
        <color rgb="FF0070C0"/>
        <rFont val="Calibri"/>
        <family val="2"/>
        <scheme val="minor"/>
      </rPr>
      <t>(t)</t>
    </r>
  </si>
  <si>
    <r>
      <t>CANON DE GESTOR AUTORIZADO</t>
    </r>
    <r>
      <rPr>
        <sz val="9"/>
        <color rgb="FF0070C0"/>
        <rFont val="Calibri"/>
        <family val="2"/>
        <scheme val="minor"/>
      </rPr>
      <t xml:space="preserve"> (€/t)</t>
    </r>
  </si>
  <si>
    <r>
      <t>IMPORTE</t>
    </r>
    <r>
      <rPr>
        <sz val="9"/>
        <color rgb="FF0070C0"/>
        <rFont val="Calibri"/>
        <family val="2"/>
        <scheme val="minor"/>
      </rPr>
      <t xml:space="preserve"> (€)</t>
    </r>
  </si>
  <si>
    <r>
      <t>ESTIMACIÓN RCD</t>
    </r>
    <r>
      <rPr>
        <sz val="9"/>
        <color rgb="FF0070C0"/>
        <rFont val="Calibri"/>
        <family val="2"/>
        <scheme val="minor"/>
      </rPr>
      <t xml:space="preserve"> (m³)</t>
    </r>
  </si>
  <si>
    <r>
      <t>COSTES DE TRANSPORTE Y OTROS</t>
    </r>
    <r>
      <rPr>
        <sz val="9"/>
        <color rgb="FF0070C0"/>
        <rFont val="Calibri"/>
        <family val="2"/>
        <scheme val="minor"/>
      </rPr>
      <t xml:space="preserve"> (€/m³)</t>
    </r>
  </si>
  <si>
    <t>Madera, vidrio y plástico con sustancias peligrosas o contaminadas por ellas</t>
  </si>
  <si>
    <t>Otros materiales de aislamiento que consisten o contienen sustancias peligrosas</t>
  </si>
  <si>
    <t>Otros residuos de construcción y demolición (incluidos los residuos mezclados) que contienen SP's</t>
  </si>
  <si>
    <t>Balasto de vías férreas que contienen sustancias peligrosas</t>
  </si>
  <si>
    <t>Absorbentes, materiales de filtración, trapos limpieza y ropas protectoras contaminados por SP's</t>
  </si>
  <si>
    <t>Aceites usados (minerales no clorados de motor, de transmisión mecánica y lubricantes</t>
  </si>
  <si>
    <t>Pilas que contienen mercurio</t>
  </si>
  <si>
    <t>Residuos de pintura y barniz que contienen disolventes orgánicos y otras SP's</t>
  </si>
  <si>
    <t>Otros disolventes y mezclas de disolventes</t>
  </si>
  <si>
    <t>Sobrantes de desencofrantes (Líquidos de Limpieza y licores de madre acuosos)</t>
  </si>
  <si>
    <t>Aerosoles vacíos (Envases metálicos, incluidos los recipientes a presión vacíos, que contienen una matriz sólida y porosa peligrosa - Por ejemplo, amianto)</t>
  </si>
  <si>
    <t>Otros combustibles (incluidas mezclas) Hidrocarburos con agua</t>
  </si>
  <si>
    <t>Mezclas de hormigón, ladrillos, tejas y materiales cerámicos distintas de las especificadas en el código 170106</t>
  </si>
  <si>
    <t>5. Otros</t>
  </si>
  <si>
    <t>Pilas alcalinas y salinas (excepto de 16 06 03)</t>
  </si>
  <si>
    <t>Materiales de aislamientos distintos de los códigos 17 06 01 y 17 06 03</t>
  </si>
  <si>
    <t>RDCs mezclados distintos de los códigos 17 09 01, 17 09 02 y 17 09 03</t>
  </si>
  <si>
    <t>Precios Revisados</t>
  </si>
  <si>
    <t>RCD's Limpios</t>
  </si>
  <si>
    <t>RCD's Mixtos</t>
  </si>
  <si>
    <t>RCD's Sucios</t>
  </si>
  <si>
    <t>Zona Norte</t>
  </si>
  <si>
    <t>Zona Sur</t>
  </si>
  <si>
    <t>Envases que contienen restos de SP's o están contaminados por ella</t>
  </si>
  <si>
    <t>Tubos fluorescentes y otros residuos que contienen mercurio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</si>
</sst>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 #,##0.00\ &quot;€&quot;_-;\-* #,##0.00\ &quot;€&quot;_-;_-* &quot;-&quot;??\ &quot;€&quot;_-;_-@_-"/>
    <numFmt numFmtId="164" formatCode="0.00\ \t"/>
    <numFmt numFmtId="165" formatCode="0.00\ &quot;m³&quot;"/>
    <numFmt numFmtId="166" formatCode="0.00\ &quot;t/m³&quot;"/>
    <numFmt numFmtId="167" formatCode="0.00\ &quot;t&quot;"/>
    <numFmt numFmtId="168" formatCode="#,##0.00\ &quot;€&quot;"/>
    <numFmt numFmtId="169" formatCode="0.00\ &quot;€/t&quot;"/>
    <numFmt numFmtId="170" formatCode="0.00\ &quot;€/m³&quot;"/>
    <numFmt numFmtId="171" formatCode="#,##0.00_ ;\-#,##0.00\ "/>
  </numFmts>
  <fonts count="15" x14ac:knownFonts="1">
    <font>
      <sz val="11"/>
      <color theme="1"/>
      <name val="Calibri"/>
      <family val="2"/>
      <scheme val="minor"/>
    </font>
    <font>
      <sz val="10"/>
      <color theme="1"/>
      <name val="Calibri"/>
      <family val="2"/>
      <scheme val="minor"/>
    </font>
    <font>
      <sz val="9"/>
      <color indexed="81"/>
      <name val="Tahoma"/>
      <family val="2"/>
    </font>
    <font>
      <b/>
      <sz val="9"/>
      <color rgb="FF0070C0"/>
      <name val="Calibri"/>
      <family val="2"/>
      <scheme val="minor"/>
    </font>
    <font>
      <sz val="9"/>
      <color theme="1"/>
      <name val="Calibri"/>
      <family val="2"/>
      <scheme val="minor"/>
    </font>
    <font>
      <b/>
      <sz val="9"/>
      <color theme="1"/>
      <name val="Calibri"/>
      <family val="2"/>
      <scheme val="minor"/>
    </font>
    <font>
      <b/>
      <sz val="9"/>
      <name val="Calibri"/>
      <family val="2"/>
      <scheme val="minor"/>
    </font>
    <font>
      <sz val="9"/>
      <name val="Calibri"/>
      <family val="2"/>
      <scheme val="minor"/>
    </font>
    <font>
      <sz val="9"/>
      <color rgb="FF000000"/>
      <name val="Calibri"/>
      <family val="2"/>
      <scheme val="minor"/>
    </font>
    <font>
      <b/>
      <sz val="9"/>
      <color indexed="56"/>
      <name val="Calibri"/>
      <family val="2"/>
      <scheme val="minor"/>
    </font>
    <font>
      <sz val="9"/>
      <color indexed="56"/>
      <name val="Calibri"/>
      <family val="2"/>
      <scheme val="minor"/>
    </font>
    <font>
      <sz val="9"/>
      <color rgb="FF0070C0"/>
      <name val="Calibri"/>
      <family val="2"/>
      <scheme val="minor"/>
    </font>
    <font>
      <sz val="8.5"/>
      <color theme="1"/>
      <name val="Calibri"/>
      <family val="2"/>
      <scheme val="minor"/>
    </font>
    <font>
      <sz val="11"/>
      <color theme="1"/>
      <name val="Calibri"/>
      <family val="2"/>
      <scheme val="minor"/>
    </font>
    <font>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0" tint="-0.14999847407452621"/>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4" fontId="13" fillId="0" borderId="0" applyFont="0" applyFill="0" applyBorder="0" applyAlignment="0" applyProtection="0"/>
  </cellStyleXfs>
  <cellXfs count="209">
    <xf numFmtId="0" fontId="0" fillId="0" borderId="0" xfId="0"/>
    <xf numFmtId="0" fontId="1" fillId="0" borderId="0" xfId="0" applyFont="1"/>
    <xf numFmtId="0" fontId="1" fillId="0" borderId="0" xfId="0" applyFont="1" applyBorder="1" applyAlignment="1">
      <alignment horizontal="center"/>
    </xf>
    <xf numFmtId="0" fontId="1" fillId="0" borderId="0" xfId="0" applyFont="1" applyBorder="1"/>
    <xf numFmtId="0" fontId="4" fillId="0" borderId="0" xfId="0" applyFont="1" applyBorder="1"/>
    <xf numFmtId="0" fontId="4" fillId="0" borderId="0" xfId="0" applyFont="1" applyBorder="1" applyAlignment="1">
      <alignment horizontal="center"/>
    </xf>
    <xf numFmtId="0" fontId="5" fillId="3" borderId="0" xfId="0" applyFont="1" applyFill="1" applyBorder="1" applyAlignment="1"/>
    <xf numFmtId="0" fontId="5" fillId="3" borderId="0" xfId="0" applyFont="1" applyFill="1" applyBorder="1" applyAlignment="1">
      <alignment horizontal="center"/>
    </xf>
    <xf numFmtId="0" fontId="4" fillId="3" borderId="0" xfId="0" applyFont="1" applyFill="1" applyBorder="1" applyAlignment="1"/>
    <xf numFmtId="49" fontId="6" fillId="0" borderId="8" xfId="0" applyNumberFormat="1" applyFont="1" applyBorder="1" applyAlignment="1">
      <alignment vertical="top"/>
    </xf>
    <xf numFmtId="4" fontId="7" fillId="0" borderId="8" xfId="0" applyNumberFormat="1" applyFont="1" applyBorder="1" applyAlignment="1">
      <alignment horizontal="center" vertical="top" wrapText="1"/>
    </xf>
    <xf numFmtId="4" fontId="7" fillId="0" borderId="0" xfId="0" applyNumberFormat="1" applyFont="1" applyBorder="1" applyAlignment="1">
      <alignment vertical="top" wrapText="1"/>
    </xf>
    <xf numFmtId="49" fontId="7" fillId="0" borderId="0" xfId="0" applyNumberFormat="1" applyFont="1" applyBorder="1" applyAlignment="1">
      <alignment horizontal="center" vertical="top"/>
    </xf>
    <xf numFmtId="0" fontId="4" fillId="5" borderId="9" xfId="0" applyFont="1" applyFill="1" applyBorder="1" applyProtection="1">
      <protection locked="0"/>
    </xf>
    <xf numFmtId="49" fontId="8" fillId="0" borderId="0" xfId="0" applyNumberFormat="1" applyFont="1" applyBorder="1" applyAlignment="1">
      <alignment horizontal="center" vertical="top"/>
    </xf>
    <xf numFmtId="4" fontId="4" fillId="0" borderId="0" xfId="0" applyNumberFormat="1" applyFont="1" applyBorder="1" applyAlignment="1">
      <alignment wrapText="1"/>
    </xf>
    <xf numFmtId="49" fontId="4" fillId="0" borderId="0" xfId="0" applyNumberFormat="1" applyFont="1" applyBorder="1" applyAlignment="1">
      <alignment horizontal="center"/>
    </xf>
    <xf numFmtId="49" fontId="5" fillId="3" borderId="0" xfId="0" applyNumberFormat="1" applyFont="1" applyFill="1"/>
    <xf numFmtId="49" fontId="5" fillId="5" borderId="0" xfId="0" applyNumberFormat="1" applyFont="1" applyFill="1" applyBorder="1"/>
    <xf numFmtId="49" fontId="5" fillId="5" borderId="0" xfId="0" applyNumberFormat="1" applyFont="1" applyFill="1" applyBorder="1" applyAlignment="1">
      <alignment horizontal="center"/>
    </xf>
    <xf numFmtId="0" fontId="6" fillId="0" borderId="8" xfId="0" applyFont="1" applyBorder="1" applyAlignment="1">
      <alignment vertical="top"/>
    </xf>
    <xf numFmtId="0" fontId="7" fillId="0" borderId="0" xfId="0" applyFont="1" applyBorder="1" applyAlignment="1">
      <alignment horizontal="center" vertical="top"/>
    </xf>
    <xf numFmtId="0" fontId="8" fillId="0" borderId="0" xfId="0" applyFont="1" applyBorder="1" applyAlignment="1">
      <alignment horizontal="center" vertical="top"/>
    </xf>
    <xf numFmtId="0" fontId="7" fillId="0" borderId="0" xfId="0" applyFont="1" applyBorder="1" applyAlignment="1">
      <alignment vertical="top" wrapText="1"/>
    </xf>
    <xf numFmtId="4" fontId="7" fillId="0" borderId="0" xfId="0" applyNumberFormat="1" applyFont="1" applyBorder="1" applyAlignment="1">
      <alignment horizontal="center" vertical="top" wrapText="1"/>
    </xf>
    <xf numFmtId="0" fontId="7" fillId="0" borderId="8" xfId="0" applyFont="1" applyBorder="1" applyAlignment="1">
      <alignment horizontal="center" vertical="top"/>
    </xf>
    <xf numFmtId="0" fontId="7" fillId="0" borderId="0" xfId="0" applyFont="1" applyBorder="1" applyAlignment="1">
      <alignment vertical="top"/>
    </xf>
    <xf numFmtId="0" fontId="4" fillId="0" borderId="0" xfId="0" applyFont="1"/>
    <xf numFmtId="0" fontId="4" fillId="0" borderId="0" xfId="0" applyFont="1" applyAlignment="1">
      <alignment horizontal="center"/>
    </xf>
    <xf numFmtId="0" fontId="4" fillId="0" borderId="0" xfId="0" applyFont="1" applyAlignment="1">
      <alignment vertical="top" wrapText="1"/>
    </xf>
    <xf numFmtId="0" fontId="9" fillId="3" borderId="10" xfId="0" applyFont="1" applyFill="1" applyBorder="1" applyAlignment="1">
      <alignment horizontal="center" vertical="top" wrapText="1"/>
    </xf>
    <xf numFmtId="0" fontId="10" fillId="3" borderId="10" xfId="0" applyFont="1" applyFill="1" applyBorder="1" applyAlignment="1">
      <alignment horizontal="center" vertical="top" wrapText="1"/>
    </xf>
    <xf numFmtId="0" fontId="4" fillId="2" borderId="11" xfId="0" applyFont="1" applyFill="1" applyBorder="1" applyAlignment="1">
      <alignment vertical="top" wrapText="1"/>
    </xf>
    <xf numFmtId="4" fontId="4" fillId="5" borderId="11" xfId="0" applyNumberFormat="1" applyFont="1" applyFill="1" applyBorder="1" applyAlignment="1" applyProtection="1">
      <alignment vertical="top" wrapText="1"/>
      <protection locked="0"/>
    </xf>
    <xf numFmtId="4" fontId="4" fillId="2" borderId="11" xfId="0" applyNumberFormat="1" applyFont="1" applyFill="1" applyBorder="1" applyAlignment="1">
      <alignment vertical="top" wrapText="1"/>
    </xf>
    <xf numFmtId="0" fontId="4" fillId="2" borderId="12" xfId="0" applyFont="1" applyFill="1" applyBorder="1" applyAlignment="1">
      <alignment vertical="top" wrapText="1"/>
    </xf>
    <xf numFmtId="4" fontId="4" fillId="5" borderId="12" xfId="0" applyNumberFormat="1" applyFont="1" applyFill="1" applyBorder="1" applyAlignment="1" applyProtection="1">
      <alignment vertical="top" wrapText="1"/>
      <protection locked="0"/>
    </xf>
    <xf numFmtId="4" fontId="4" fillId="2" borderId="12" xfId="0" applyNumberFormat="1" applyFont="1" applyFill="1" applyBorder="1" applyAlignment="1">
      <alignment vertical="top" wrapText="1"/>
    </xf>
    <xf numFmtId="0" fontId="4" fillId="2" borderId="0" xfId="0" applyFont="1" applyFill="1" applyBorder="1" applyAlignment="1">
      <alignment vertical="top" wrapText="1"/>
    </xf>
    <xf numFmtId="0" fontId="5" fillId="2" borderId="13" xfId="0" applyFont="1" applyFill="1" applyBorder="1" applyAlignment="1">
      <alignment horizontal="right" vertical="top" wrapText="1"/>
    </xf>
    <xf numFmtId="167" fontId="5" fillId="2" borderId="14" xfId="0" applyNumberFormat="1" applyFont="1" applyFill="1" applyBorder="1" applyAlignment="1">
      <alignment vertical="top" wrapText="1"/>
    </xf>
    <xf numFmtId="0" fontId="4" fillId="0" borderId="0" xfId="0" applyFont="1" applyBorder="1" applyAlignment="1">
      <alignment vertical="top" wrapText="1"/>
    </xf>
    <xf numFmtId="0" fontId="4" fillId="0" borderId="8" xfId="0" applyFont="1" applyBorder="1" applyAlignment="1">
      <alignment vertical="top" wrapText="1"/>
    </xf>
    <xf numFmtId="167" fontId="5" fillId="0" borderId="3" xfId="0" applyNumberFormat="1" applyFont="1" applyBorder="1" applyAlignment="1">
      <alignment vertical="top" wrapText="1"/>
    </xf>
    <xf numFmtId="0" fontId="4" fillId="0" borderId="10" xfId="0" applyFont="1" applyBorder="1" applyAlignment="1">
      <alignment vertical="top" wrapText="1"/>
    </xf>
    <xf numFmtId="0" fontId="4" fillId="0" borderId="6" xfId="0" applyFont="1" applyBorder="1" applyAlignment="1">
      <alignment vertical="top" wrapText="1"/>
    </xf>
    <xf numFmtId="4" fontId="4" fillId="0" borderId="12" xfId="0" applyNumberFormat="1" applyFont="1" applyBorder="1" applyAlignment="1">
      <alignment vertical="top" wrapText="1"/>
    </xf>
    <xf numFmtId="10" fontId="4" fillId="5" borderId="12" xfId="0" applyNumberFormat="1" applyFont="1" applyFill="1" applyBorder="1" applyAlignment="1" applyProtection="1">
      <alignment vertical="top" wrapText="1"/>
      <protection locked="0"/>
    </xf>
    <xf numFmtId="0" fontId="5" fillId="0" borderId="0" xfId="0" applyFont="1" applyBorder="1" applyAlignment="1">
      <alignment vertical="top" wrapText="1"/>
    </xf>
    <xf numFmtId="0" fontId="4" fillId="2" borderId="0" xfId="0" applyFont="1" applyFill="1"/>
    <xf numFmtId="0" fontId="4" fillId="0" borderId="0" xfId="0" applyFont="1" applyAlignment="1">
      <alignment wrapText="1"/>
    </xf>
    <xf numFmtId="0" fontId="4" fillId="0" borderId="0" xfId="0" applyFont="1" applyBorder="1" applyAlignment="1">
      <alignment wrapText="1"/>
    </xf>
    <xf numFmtId="0" fontId="4" fillId="5" borderId="9" xfId="0" applyFont="1" applyFill="1" applyBorder="1" applyAlignment="1" applyProtection="1">
      <alignment horizontal="center" wrapText="1"/>
      <protection locked="0"/>
    </xf>
    <xf numFmtId="0" fontId="5" fillId="3" borderId="13" xfId="0" applyFont="1" applyFill="1" applyBorder="1" applyAlignment="1">
      <alignment wrapText="1"/>
    </xf>
    <xf numFmtId="0" fontId="9" fillId="3" borderId="9" xfId="0" applyFont="1" applyFill="1" applyBorder="1" applyAlignment="1">
      <alignment horizontal="left" wrapText="1"/>
    </xf>
    <xf numFmtId="0" fontId="9" fillId="3" borderId="9" xfId="0" applyFont="1" applyFill="1" applyBorder="1" applyAlignment="1">
      <alignment horizontal="center" wrapText="1"/>
    </xf>
    <xf numFmtId="0" fontId="4" fillId="0" borderId="10" xfId="0" applyFont="1" applyBorder="1" applyAlignment="1">
      <alignment wrapText="1"/>
    </xf>
    <xf numFmtId="10" fontId="4" fillId="0" borderId="10" xfId="0" applyNumberFormat="1" applyFont="1" applyBorder="1" applyAlignment="1">
      <alignment wrapText="1"/>
    </xf>
    <xf numFmtId="164" fontId="4" fillId="0" borderId="10" xfId="0" applyNumberFormat="1" applyFont="1" applyBorder="1" applyAlignment="1">
      <alignment wrapText="1"/>
    </xf>
    <xf numFmtId="166" fontId="4" fillId="0" borderId="5" xfId="0" applyNumberFormat="1" applyFont="1" applyBorder="1" applyAlignment="1">
      <alignment wrapText="1"/>
    </xf>
    <xf numFmtId="165" fontId="4" fillId="0" borderId="10" xfId="0" applyNumberFormat="1" applyFont="1" applyBorder="1" applyAlignment="1">
      <alignment wrapText="1"/>
    </xf>
    <xf numFmtId="0" fontId="4" fillId="0" borderId="12" xfId="0" applyFont="1" applyBorder="1" applyAlignment="1">
      <alignment wrapText="1"/>
    </xf>
    <xf numFmtId="10" fontId="4" fillId="0" borderId="12" xfId="0" applyNumberFormat="1" applyFont="1" applyBorder="1" applyAlignment="1">
      <alignment wrapText="1"/>
    </xf>
    <xf numFmtId="164" fontId="4" fillId="0" borderId="12" xfId="0" applyNumberFormat="1" applyFont="1" applyBorder="1" applyAlignment="1">
      <alignment wrapText="1"/>
    </xf>
    <xf numFmtId="165" fontId="4" fillId="0" borderId="12" xfId="0" applyNumberFormat="1" applyFont="1" applyBorder="1" applyAlignment="1">
      <alignment wrapText="1"/>
    </xf>
    <xf numFmtId="164" fontId="5" fillId="0" borderId="14" xfId="0" applyNumberFormat="1" applyFont="1" applyBorder="1" applyAlignment="1">
      <alignment wrapText="1"/>
    </xf>
    <xf numFmtId="4" fontId="5" fillId="0" borderId="13" xfId="0" applyNumberFormat="1" applyFont="1" applyBorder="1" applyAlignment="1">
      <alignment horizontal="right" wrapText="1"/>
    </xf>
    <xf numFmtId="165" fontId="5" fillId="0" borderId="14" xfId="0" applyNumberFormat="1" applyFont="1" applyBorder="1" applyAlignment="1">
      <alignment wrapText="1"/>
    </xf>
    <xf numFmtId="0" fontId="5" fillId="3" borderId="16" xfId="0" applyFont="1" applyFill="1" applyBorder="1" applyAlignment="1">
      <alignment wrapText="1"/>
    </xf>
    <xf numFmtId="0" fontId="5" fillId="2" borderId="13" xfId="0" applyFont="1" applyFill="1" applyBorder="1" applyAlignment="1">
      <alignment wrapText="1"/>
    </xf>
    <xf numFmtId="0" fontId="5" fillId="2" borderId="15" xfId="0" applyFont="1" applyFill="1" applyBorder="1" applyAlignment="1">
      <alignment wrapText="1"/>
    </xf>
    <xf numFmtId="0" fontId="4" fillId="2" borderId="14" xfId="0" applyFont="1" applyFill="1" applyBorder="1" applyAlignment="1">
      <alignment wrapText="1"/>
    </xf>
    <xf numFmtId="0" fontId="4" fillId="2" borderId="15" xfId="0" applyFont="1" applyFill="1" applyBorder="1" applyAlignment="1">
      <alignment wrapText="1"/>
    </xf>
    <xf numFmtId="0" fontId="4" fillId="2" borderId="10" xfId="0" applyFont="1" applyFill="1" applyBorder="1" applyAlignment="1">
      <alignment wrapText="1"/>
    </xf>
    <xf numFmtId="10" fontId="4" fillId="2" borderId="10" xfId="0" applyNumberFormat="1" applyFont="1" applyFill="1" applyBorder="1" applyAlignment="1">
      <alignment wrapText="1"/>
    </xf>
    <xf numFmtId="166" fontId="4" fillId="0" borderId="10" xfId="0" applyNumberFormat="1" applyFont="1" applyBorder="1" applyAlignment="1">
      <alignment wrapText="1"/>
    </xf>
    <xf numFmtId="0" fontId="4" fillId="2" borderId="11" xfId="0" applyFont="1" applyFill="1" applyBorder="1" applyAlignment="1">
      <alignment wrapText="1"/>
    </xf>
    <xf numFmtId="10" fontId="4" fillId="2" borderId="11" xfId="0" applyNumberFormat="1" applyFont="1" applyFill="1" applyBorder="1" applyAlignment="1">
      <alignment wrapText="1"/>
    </xf>
    <xf numFmtId="164" fontId="4" fillId="0" borderId="11" xfId="0" applyNumberFormat="1" applyFont="1" applyBorder="1" applyAlignment="1">
      <alignment wrapText="1"/>
    </xf>
    <xf numFmtId="166" fontId="4" fillId="0" borderId="11" xfId="0" applyNumberFormat="1" applyFont="1" applyBorder="1" applyAlignment="1">
      <alignment wrapText="1"/>
    </xf>
    <xf numFmtId="165" fontId="4" fillId="0" borderId="11" xfId="0" applyNumberFormat="1" applyFont="1" applyBorder="1" applyAlignment="1">
      <alignment wrapText="1"/>
    </xf>
    <xf numFmtId="0" fontId="4" fillId="2" borderId="12" xfId="0" applyFont="1" applyFill="1" applyBorder="1" applyAlignment="1">
      <alignment wrapText="1"/>
    </xf>
    <xf numFmtId="10" fontId="4" fillId="2" borderId="12" xfId="0" applyNumberFormat="1" applyFont="1" applyFill="1" applyBorder="1" applyAlignment="1">
      <alignment wrapText="1"/>
    </xf>
    <xf numFmtId="166" fontId="4" fillId="0" borderId="12" xfId="0" applyNumberFormat="1" applyFont="1" applyBorder="1" applyAlignment="1">
      <alignment wrapText="1"/>
    </xf>
    <xf numFmtId="164" fontId="4" fillId="0" borderId="5" xfId="0" applyNumberFormat="1" applyFont="1" applyBorder="1" applyAlignment="1">
      <alignment wrapText="1"/>
    </xf>
    <xf numFmtId="166" fontId="4" fillId="0" borderId="13" xfId="0" applyNumberFormat="1" applyFont="1" applyBorder="1" applyAlignment="1">
      <alignment wrapText="1"/>
    </xf>
    <xf numFmtId="165" fontId="4" fillId="0" borderId="14" xfId="0" applyNumberFormat="1" applyFont="1" applyBorder="1" applyAlignment="1">
      <alignment wrapText="1"/>
    </xf>
    <xf numFmtId="0" fontId="6" fillId="2" borderId="13" xfId="0" applyFont="1" applyFill="1" applyBorder="1" applyAlignment="1">
      <alignment horizontal="left" wrapText="1"/>
    </xf>
    <xf numFmtId="0" fontId="6" fillId="2" borderId="15" xfId="0" applyFont="1" applyFill="1" applyBorder="1" applyAlignment="1">
      <alignment wrapText="1"/>
    </xf>
    <xf numFmtId="0" fontId="9" fillId="2" borderId="14" xfId="0" applyFont="1" applyFill="1" applyBorder="1" applyAlignment="1">
      <alignment wrapText="1"/>
    </xf>
    <xf numFmtId="0" fontId="9" fillId="2" borderId="15" xfId="0" applyFont="1" applyFill="1" applyBorder="1" applyAlignment="1">
      <alignment wrapText="1"/>
    </xf>
    <xf numFmtId="10" fontId="4" fillId="2" borderId="16" xfId="0" applyNumberFormat="1" applyFont="1" applyFill="1" applyBorder="1" applyAlignment="1">
      <alignment wrapText="1"/>
    </xf>
    <xf numFmtId="10" fontId="4" fillId="2" borderId="4" xfId="0" applyNumberFormat="1" applyFont="1" applyFill="1" applyBorder="1" applyAlignment="1">
      <alignment wrapText="1"/>
    </xf>
    <xf numFmtId="10" fontId="4" fillId="2" borderId="6" xfId="0" applyNumberFormat="1" applyFont="1" applyFill="1" applyBorder="1" applyAlignment="1">
      <alignment wrapText="1"/>
    </xf>
    <xf numFmtId="164" fontId="4" fillId="0" borderId="7" xfId="0" applyNumberFormat="1" applyFont="1" applyBorder="1" applyAlignment="1">
      <alignment wrapText="1"/>
    </xf>
    <xf numFmtId="166" fontId="4" fillId="0" borderId="0" xfId="0" applyNumberFormat="1" applyFont="1" applyBorder="1" applyAlignment="1">
      <alignment wrapText="1"/>
    </xf>
    <xf numFmtId="165" fontId="4" fillId="0" borderId="5" xfId="0" applyNumberFormat="1" applyFont="1" applyBorder="1" applyAlignment="1">
      <alignment wrapText="1"/>
    </xf>
    <xf numFmtId="4" fontId="5" fillId="2" borderId="13" xfId="0" applyNumberFormat="1" applyFont="1" applyFill="1" applyBorder="1" applyAlignment="1">
      <alignment horizontal="right" wrapText="1"/>
    </xf>
    <xf numFmtId="0" fontId="4" fillId="2" borderId="0" xfId="0" applyFont="1" applyFill="1" applyAlignment="1">
      <alignment wrapText="1"/>
    </xf>
    <xf numFmtId="0" fontId="9" fillId="3" borderId="10" xfId="0" applyFont="1" applyFill="1" applyBorder="1" applyAlignment="1">
      <alignment horizontal="center" wrapText="1"/>
    </xf>
    <xf numFmtId="164" fontId="5" fillId="0" borderId="7" xfId="0" applyNumberFormat="1" applyFont="1" applyBorder="1" applyAlignment="1">
      <alignment wrapText="1"/>
    </xf>
    <xf numFmtId="165" fontId="5" fillId="0" borderId="7" xfId="0" applyNumberFormat="1" applyFont="1" applyBorder="1" applyAlignment="1">
      <alignment wrapText="1"/>
    </xf>
    <xf numFmtId="0" fontId="5" fillId="3" borderId="9" xfId="0" applyFont="1" applyFill="1" applyBorder="1" applyAlignment="1">
      <alignment wrapText="1"/>
    </xf>
    <xf numFmtId="0" fontId="9" fillId="3" borderId="9" xfId="0" applyFont="1" applyFill="1" applyBorder="1" applyAlignment="1">
      <alignment wrapText="1"/>
    </xf>
    <xf numFmtId="164" fontId="4" fillId="0" borderId="9" xfId="0" applyNumberFormat="1" applyFont="1" applyBorder="1" applyAlignment="1">
      <alignment wrapText="1"/>
    </xf>
    <xf numFmtId="164" fontId="5" fillId="0" borderId="15" xfId="0" applyNumberFormat="1" applyFont="1" applyBorder="1" applyAlignment="1">
      <alignment wrapText="1"/>
    </xf>
    <xf numFmtId="166" fontId="5" fillId="0" borderId="13" xfId="0" applyNumberFormat="1" applyFont="1" applyBorder="1" applyAlignment="1">
      <alignment wrapText="1"/>
    </xf>
    <xf numFmtId="0" fontId="5" fillId="3" borderId="9"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8" fillId="0" borderId="11" xfId="0" applyFont="1" applyBorder="1" applyAlignment="1">
      <alignment horizontal="justify" vertical="center" wrapText="1"/>
    </xf>
    <xf numFmtId="167" fontId="8" fillId="0" borderId="11" xfId="0" applyNumberFormat="1"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justify" vertical="center" wrapText="1"/>
    </xf>
    <xf numFmtId="167" fontId="8" fillId="0" borderId="12" xfId="0" applyNumberFormat="1" applyFont="1" applyBorder="1" applyAlignment="1">
      <alignment horizontal="center" vertical="center" wrapText="1"/>
    </xf>
    <xf numFmtId="0" fontId="8" fillId="0" borderId="12" xfId="0" applyFont="1" applyBorder="1" applyAlignment="1">
      <alignment horizontal="center" vertical="center" wrapText="1"/>
    </xf>
    <xf numFmtId="0" fontId="4" fillId="2" borderId="13" xfId="0" applyFont="1" applyFill="1" applyBorder="1" applyAlignment="1">
      <alignment horizontal="right" vertical="top" wrapText="1"/>
    </xf>
    <xf numFmtId="4" fontId="4" fillId="2" borderId="9" xfId="0" applyNumberFormat="1" applyFont="1" applyFill="1" applyBorder="1" applyAlignment="1">
      <alignment horizontal="right" vertical="top" wrapText="1"/>
    </xf>
    <xf numFmtId="168" fontId="4" fillId="5" borderId="9" xfId="0" applyNumberFormat="1" applyFont="1" applyFill="1" applyBorder="1" applyProtection="1">
      <protection locked="0"/>
    </xf>
    <xf numFmtId="168" fontId="4" fillId="0" borderId="14" xfId="0" applyNumberFormat="1" applyFont="1" applyBorder="1"/>
    <xf numFmtId="0" fontId="3" fillId="0" borderId="15" xfId="0" applyFont="1" applyFill="1" applyBorder="1" applyAlignment="1">
      <alignment horizontal="center"/>
    </xf>
    <xf numFmtId="0" fontId="3" fillId="0" borderId="13" xfId="0" applyFont="1" applyFill="1" applyBorder="1" applyAlignment="1">
      <alignment horizontal="center" vertical="center"/>
    </xf>
    <xf numFmtId="0" fontId="3" fillId="0" borderId="15"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6" fillId="0" borderId="13" xfId="0" applyFont="1" applyFill="1" applyBorder="1"/>
    <xf numFmtId="167" fontId="7" fillId="0" borderId="15" xfId="0" applyNumberFormat="1" applyFont="1" applyFill="1" applyBorder="1" applyAlignment="1">
      <alignment horizontal="center"/>
    </xf>
    <xf numFmtId="169" fontId="7" fillId="5" borderId="15" xfId="0" applyNumberFormat="1" applyFont="1" applyFill="1" applyBorder="1" applyAlignment="1" applyProtection="1">
      <alignment horizontal="center"/>
      <protection locked="0"/>
    </xf>
    <xf numFmtId="168" fontId="7" fillId="0" borderId="14" xfId="0" applyNumberFormat="1" applyFont="1" applyFill="1" applyBorder="1" applyAlignment="1">
      <alignment horizontal="center"/>
    </xf>
    <xf numFmtId="0" fontId="7" fillId="0" borderId="0" xfId="0" applyFont="1" applyFill="1" applyBorder="1"/>
    <xf numFmtId="167" fontId="7" fillId="0" borderId="0" xfId="0" applyNumberFormat="1" applyFont="1" applyFill="1" applyBorder="1" applyAlignment="1">
      <alignment horizontal="center"/>
    </xf>
    <xf numFmtId="169" fontId="7" fillId="0" borderId="0" xfId="0" applyNumberFormat="1" applyFont="1" applyFill="1" applyBorder="1" applyAlignment="1">
      <alignment horizontal="center"/>
    </xf>
    <xf numFmtId="168" fontId="7" fillId="0" borderId="0" xfId="0" applyNumberFormat="1" applyFont="1" applyFill="1" applyBorder="1" applyAlignment="1">
      <alignment horizontal="center"/>
    </xf>
    <xf numFmtId="0" fontId="6" fillId="0" borderId="16" xfId="0" applyFont="1" applyFill="1" applyBorder="1"/>
    <xf numFmtId="167" fontId="7" fillId="0" borderId="17" xfId="0" applyNumberFormat="1" applyFont="1" applyFill="1" applyBorder="1" applyAlignment="1">
      <alignment horizontal="center"/>
    </xf>
    <xf numFmtId="169" fontId="7" fillId="0" borderId="17" xfId="0" applyNumberFormat="1" applyFont="1" applyFill="1" applyBorder="1" applyAlignment="1">
      <alignment horizontal="center"/>
    </xf>
    <xf numFmtId="168" fontId="7" fillId="0" borderId="18" xfId="0" applyNumberFormat="1" applyFont="1" applyFill="1" applyBorder="1" applyAlignment="1">
      <alignment horizontal="center"/>
    </xf>
    <xf numFmtId="0" fontId="7" fillId="0" borderId="4" xfId="0" applyFont="1" applyFill="1" applyBorder="1" applyAlignment="1">
      <alignment horizontal="right"/>
    </xf>
    <xf numFmtId="168" fontId="7" fillId="0" borderId="5" xfId="0" applyNumberFormat="1" applyFont="1" applyFill="1" applyBorder="1" applyAlignment="1">
      <alignment horizontal="center"/>
    </xf>
    <xf numFmtId="0" fontId="7" fillId="0" borderId="6" xfId="0" applyFont="1" applyFill="1" applyBorder="1" applyAlignment="1">
      <alignment horizontal="right"/>
    </xf>
    <xf numFmtId="167" fontId="7" fillId="0" borderId="8" xfId="0" applyNumberFormat="1" applyFont="1" applyFill="1" applyBorder="1" applyAlignment="1">
      <alignment horizontal="center"/>
    </xf>
    <xf numFmtId="168" fontId="7" fillId="0" borderId="7" xfId="0" applyNumberFormat="1" applyFont="1" applyFill="1" applyBorder="1" applyAlignment="1">
      <alignment horizontal="center"/>
    </xf>
    <xf numFmtId="0" fontId="7" fillId="0" borderId="0" xfId="0" applyFont="1" applyFill="1" applyBorder="1" applyAlignment="1">
      <alignment horizontal="right"/>
    </xf>
    <xf numFmtId="0" fontId="6" fillId="0" borderId="0" xfId="0" applyFont="1" applyFill="1" applyBorder="1"/>
    <xf numFmtId="169" fontId="6" fillId="0" borderId="0" xfId="0" applyNumberFormat="1" applyFont="1" applyFill="1" applyBorder="1" applyAlignment="1"/>
    <xf numFmtId="0" fontId="3" fillId="0" borderId="13" xfId="0" applyFont="1" applyFill="1" applyBorder="1" applyAlignment="1">
      <alignment horizontal="center" vertical="center" wrapText="1"/>
    </xf>
    <xf numFmtId="165" fontId="7" fillId="0" borderId="15" xfId="0" applyNumberFormat="1" applyFont="1" applyFill="1" applyBorder="1" applyAlignment="1">
      <alignment horizontal="center"/>
    </xf>
    <xf numFmtId="170" fontId="7" fillId="5" borderId="15" xfId="0" applyNumberFormat="1" applyFont="1" applyFill="1" applyBorder="1" applyAlignment="1" applyProtection="1">
      <alignment horizontal="center"/>
      <protection locked="0"/>
    </xf>
    <xf numFmtId="165" fontId="7" fillId="0" borderId="0" xfId="0" applyNumberFormat="1" applyFont="1" applyFill="1" applyBorder="1" applyAlignment="1">
      <alignment horizontal="center"/>
    </xf>
    <xf numFmtId="170" fontId="7" fillId="5" borderId="0" xfId="0" applyNumberFormat="1" applyFont="1" applyFill="1" applyBorder="1" applyAlignment="1" applyProtection="1">
      <alignment horizontal="center"/>
      <protection locked="0"/>
    </xf>
    <xf numFmtId="165" fontId="7" fillId="0" borderId="8" xfId="0" applyNumberFormat="1" applyFont="1" applyFill="1" applyBorder="1" applyAlignment="1">
      <alignment horizontal="center"/>
    </xf>
    <xf numFmtId="170" fontId="7" fillId="5" borderId="8" xfId="0" applyNumberFormat="1" applyFont="1" applyFill="1" applyBorder="1" applyAlignment="1" applyProtection="1">
      <alignment horizontal="center"/>
      <protection locked="0"/>
    </xf>
    <xf numFmtId="169" fontId="7" fillId="0" borderId="0" xfId="0" applyNumberFormat="1" applyFont="1" applyFill="1" applyBorder="1" applyAlignment="1" applyProtection="1">
      <alignment horizontal="center"/>
      <protection locked="0"/>
    </xf>
    <xf numFmtId="4" fontId="7" fillId="0" borderId="0" xfId="0" applyNumberFormat="1" applyFont="1" applyFill="1" applyBorder="1" applyAlignment="1">
      <alignment horizontal="right"/>
    </xf>
    <xf numFmtId="0" fontId="4" fillId="0" borderId="0" xfId="0" applyFont="1" applyFill="1"/>
    <xf numFmtId="168" fontId="4" fillId="0" borderId="21" xfId="0" applyNumberFormat="1" applyFont="1" applyFill="1" applyBorder="1"/>
    <xf numFmtId="0" fontId="4" fillId="0" borderId="23" xfId="0" applyFont="1" applyBorder="1"/>
    <xf numFmtId="168" fontId="4" fillId="0" borderId="23" xfId="0" applyNumberFormat="1" applyFont="1" applyBorder="1"/>
    <xf numFmtId="168" fontId="4" fillId="0" borderId="24" xfId="0" applyNumberFormat="1" applyFont="1" applyBorder="1"/>
    <xf numFmtId="168" fontId="5" fillId="0" borderId="27" xfId="0" applyNumberFormat="1" applyFont="1" applyBorder="1"/>
    <xf numFmtId="0" fontId="4" fillId="0" borderId="0" xfId="0" applyFont="1" applyBorder="1"/>
    <xf numFmtId="4" fontId="12" fillId="0" borderId="0" xfId="0" applyNumberFormat="1" applyFont="1" applyBorder="1" applyAlignment="1">
      <alignment wrapText="1"/>
    </xf>
    <xf numFmtId="4" fontId="4" fillId="0" borderId="0" xfId="0" applyNumberFormat="1" applyFont="1" applyBorder="1" applyAlignment="1">
      <alignment vertical="center" wrapText="1"/>
    </xf>
    <xf numFmtId="49" fontId="4" fillId="0" borderId="0" xfId="0" applyNumberFormat="1" applyFont="1" applyBorder="1" applyAlignment="1">
      <alignment horizontal="center" vertical="center"/>
    </xf>
    <xf numFmtId="0" fontId="4" fillId="5" borderId="9" xfId="0" applyFont="1" applyFill="1" applyBorder="1" applyAlignment="1" applyProtection="1">
      <alignment vertical="center"/>
      <protection locked="0"/>
    </xf>
    <xf numFmtId="0" fontId="1" fillId="0" borderId="0" xfId="0" applyFont="1" applyBorder="1" applyAlignment="1">
      <alignment vertical="center"/>
    </xf>
    <xf numFmtId="4" fontId="7" fillId="0" borderId="0" xfId="0" applyNumberFormat="1" applyFont="1" applyBorder="1" applyAlignment="1">
      <alignment wrapText="1"/>
    </xf>
    <xf numFmtId="49" fontId="7" fillId="0" borderId="0" xfId="0" applyNumberFormat="1" applyFont="1" applyBorder="1" applyAlignment="1">
      <alignment horizontal="center"/>
    </xf>
    <xf numFmtId="0" fontId="7" fillId="5" borderId="9" xfId="0" applyFont="1" applyFill="1" applyBorder="1" applyProtection="1">
      <protection locked="0"/>
    </xf>
    <xf numFmtId="0" fontId="14" fillId="0" borderId="0" xfId="0" applyFont="1" applyBorder="1"/>
    <xf numFmtId="0" fontId="3" fillId="0" borderId="9" xfId="0" applyFont="1" applyFill="1" applyBorder="1" applyAlignment="1">
      <alignment horizontal="center" vertical="center" wrapText="1"/>
    </xf>
    <xf numFmtId="0" fontId="4" fillId="0" borderId="9" xfId="0" applyFont="1" applyBorder="1" applyAlignment="1">
      <alignment horizontal="left"/>
    </xf>
    <xf numFmtId="0" fontId="4" fillId="2" borderId="9" xfId="0" applyFont="1" applyFill="1" applyBorder="1" applyAlignment="1">
      <alignment horizontal="left"/>
    </xf>
    <xf numFmtId="171" fontId="4" fillId="0" borderId="9" xfId="1" applyNumberFormat="1" applyFont="1" applyBorder="1"/>
    <xf numFmtId="0" fontId="3" fillId="0" borderId="13" xfId="0" applyFont="1" applyFill="1" applyBorder="1" applyAlignment="1">
      <alignment horizontal="center"/>
    </xf>
    <xf numFmtId="0" fontId="3" fillId="0" borderId="15" xfId="0" applyFont="1" applyFill="1" applyBorder="1" applyAlignment="1">
      <alignment horizontal="center"/>
    </xf>
    <xf numFmtId="0" fontId="3" fillId="0" borderId="14" xfId="0" applyFont="1" applyFill="1" applyBorder="1" applyAlignment="1">
      <alignment horizontal="center"/>
    </xf>
    <xf numFmtId="0" fontId="3" fillId="0" borderId="13" xfId="0" applyFont="1" applyFill="1" applyBorder="1" applyAlignment="1">
      <alignment horizontal="center" vertical="top" wrapText="1"/>
    </xf>
    <xf numFmtId="0" fontId="3" fillId="0" borderId="15" xfId="0" applyFont="1" applyFill="1" applyBorder="1" applyAlignment="1">
      <alignment horizontal="center" vertical="top" wrapText="1"/>
    </xf>
    <xf numFmtId="0" fontId="3" fillId="0" borderId="14" xfId="0" applyFont="1" applyFill="1" applyBorder="1" applyAlignment="1">
      <alignment horizontal="center" vertical="top" wrapText="1"/>
    </xf>
    <xf numFmtId="0" fontId="5" fillId="0" borderId="1" xfId="0" applyFont="1" applyBorder="1" applyAlignment="1">
      <alignment horizontal="right" vertical="top" wrapText="1"/>
    </xf>
    <xf numFmtId="0" fontId="5" fillId="0" borderId="2" xfId="0" applyFont="1" applyBorder="1" applyAlignment="1">
      <alignment horizontal="right" vertical="top" wrapText="1"/>
    </xf>
    <xf numFmtId="0" fontId="3" fillId="0" borderId="13" xfId="0" applyFont="1" applyFill="1" applyBorder="1" applyAlignment="1">
      <alignment horizontal="center" wrapText="1"/>
    </xf>
    <xf numFmtId="0" fontId="3" fillId="0" borderId="15" xfId="0" applyFont="1" applyFill="1" applyBorder="1" applyAlignment="1">
      <alignment horizontal="center" wrapText="1"/>
    </xf>
    <xf numFmtId="0" fontId="3" fillId="0" borderId="14" xfId="0" applyFont="1" applyFill="1" applyBorder="1" applyAlignment="1">
      <alignment horizontal="center" wrapText="1"/>
    </xf>
    <xf numFmtId="0" fontId="5" fillId="0" borderId="13" xfId="0" applyFont="1" applyBorder="1" applyAlignment="1">
      <alignment horizontal="right" wrapText="1"/>
    </xf>
    <xf numFmtId="0" fontId="5" fillId="0" borderId="15" xfId="0" applyFont="1" applyBorder="1" applyAlignment="1">
      <alignment horizontal="right" wrapText="1"/>
    </xf>
    <xf numFmtId="0" fontId="5" fillId="2" borderId="13" xfId="0" applyFont="1" applyFill="1" applyBorder="1" applyAlignment="1">
      <alignment horizontal="right" wrapText="1"/>
    </xf>
    <xf numFmtId="0" fontId="5" fillId="2" borderId="15" xfId="0" applyFont="1" applyFill="1" applyBorder="1" applyAlignment="1">
      <alignment horizontal="right" wrapText="1"/>
    </xf>
    <xf numFmtId="0" fontId="4" fillId="0" borderId="13" xfId="0" applyFont="1" applyBorder="1" applyAlignment="1">
      <alignment horizontal="center" wrapText="1"/>
    </xf>
    <xf numFmtId="0" fontId="4" fillId="0" borderId="14" xfId="0" applyFont="1" applyBorder="1" applyAlignment="1">
      <alignment horizontal="center" wrapText="1"/>
    </xf>
    <xf numFmtId="10" fontId="4" fillId="2" borderId="13" xfId="0" applyNumberFormat="1" applyFont="1" applyFill="1" applyBorder="1" applyAlignment="1">
      <alignment horizontal="right" wrapText="1"/>
    </xf>
    <xf numFmtId="10" fontId="4" fillId="2" borderId="15" xfId="0" applyNumberFormat="1" applyFont="1" applyFill="1" applyBorder="1" applyAlignment="1">
      <alignment horizontal="right" wrapText="1"/>
    </xf>
    <xf numFmtId="0" fontId="4" fillId="2" borderId="13" xfId="0" applyFont="1" applyFill="1" applyBorder="1" applyAlignment="1">
      <alignment horizontal="right" wrapText="1"/>
    </xf>
    <xf numFmtId="0" fontId="4" fillId="2" borderId="15" xfId="0" applyFont="1" applyFill="1" applyBorder="1" applyAlignment="1">
      <alignment horizontal="right" wrapText="1"/>
    </xf>
    <xf numFmtId="0" fontId="4" fillId="0" borderId="13" xfId="0" applyFont="1" applyBorder="1" applyAlignment="1">
      <alignment horizontal="right"/>
    </xf>
    <xf numFmtId="0" fontId="4" fillId="0" borderId="14" xfId="0" applyFont="1" applyBorder="1" applyAlignment="1">
      <alignment horizontal="right"/>
    </xf>
    <xf numFmtId="0" fontId="4" fillId="0" borderId="22" xfId="0" applyFont="1" applyBorder="1"/>
    <xf numFmtId="0" fontId="4" fillId="0" borderId="0" xfId="0" applyFont="1" applyBorder="1"/>
    <xf numFmtId="0" fontId="4" fillId="0" borderId="22" xfId="0" applyFont="1" applyBorder="1" applyAlignment="1">
      <alignment horizontal="right"/>
    </xf>
    <xf numFmtId="0" fontId="4" fillId="0" borderId="0" xfId="0" applyFont="1" applyBorder="1" applyAlignment="1">
      <alignment horizontal="right"/>
    </xf>
    <xf numFmtId="0" fontId="5" fillId="0" borderId="25" xfId="0" applyFont="1" applyBorder="1" applyAlignment="1">
      <alignment horizontal="right"/>
    </xf>
    <xf numFmtId="0" fontId="5" fillId="0" borderId="26" xfId="0" applyFont="1" applyBorder="1" applyAlignment="1">
      <alignment horizontal="right"/>
    </xf>
    <xf numFmtId="0" fontId="4" fillId="0" borderId="19" xfId="0" applyFont="1" applyFill="1" applyBorder="1" applyAlignment="1">
      <alignment horizontal="right"/>
    </xf>
    <xf numFmtId="0" fontId="4" fillId="0" borderId="20" xfId="0" applyFont="1" applyFill="1" applyBorder="1" applyAlignment="1">
      <alignment horizontal="right"/>
    </xf>
    <xf numFmtId="169" fontId="6" fillId="0" borderId="13" xfId="0" applyNumberFormat="1" applyFont="1" applyFill="1" applyBorder="1" applyAlignment="1">
      <alignment horizontal="right"/>
    </xf>
    <xf numFmtId="169" fontId="6" fillId="0" borderId="15" xfId="0" applyNumberFormat="1" applyFont="1" applyFill="1" applyBorder="1" applyAlignment="1">
      <alignment horizontal="right"/>
    </xf>
    <xf numFmtId="0" fontId="6" fillId="4" borderId="13" xfId="0" applyFont="1" applyFill="1" applyBorder="1" applyAlignment="1">
      <alignment horizontal="left"/>
    </xf>
    <xf numFmtId="0" fontId="6" fillId="4" borderId="15" xfId="0" applyFont="1" applyFill="1" applyBorder="1" applyAlignment="1">
      <alignment horizontal="left"/>
    </xf>
    <xf numFmtId="0" fontId="6" fillId="4" borderId="14" xfId="0" applyFont="1" applyFill="1" applyBorder="1" applyAlignment="1">
      <alignment horizontal="left"/>
    </xf>
  </cellXfs>
  <cellStyles count="2">
    <cellStyle name="Moneda" xfId="1" builtinId="4"/>
    <cellStyle name="Normal" xfId="0" builtinId="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76200</xdr:colOff>
      <xdr:row>3</xdr:row>
      <xdr:rowOff>57149</xdr:rowOff>
    </xdr:from>
    <xdr:to>
      <xdr:col>9</xdr:col>
      <xdr:colOff>247650</xdr:colOff>
      <xdr:row>25</xdr:row>
      <xdr:rowOff>171450</xdr:rowOff>
    </xdr:to>
    <xdr:sp macro="" textlink="">
      <xdr:nvSpPr>
        <xdr:cNvPr id="2" name="CuadroTexto 1"/>
        <xdr:cNvSpPr txBox="1"/>
      </xdr:nvSpPr>
      <xdr:spPr>
        <a:xfrm>
          <a:off x="838200" y="628649"/>
          <a:ext cx="6267450" cy="43053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b="1"/>
            <a:t>INSTRUCCIONES PARA CUMPLIMENTACIÓN</a:t>
          </a:r>
          <a:r>
            <a:rPr lang="es-ES" sz="1100" b="1" baseline="0"/>
            <a:t> DEL ESTUDIO DE GESTIÓN DE RESIDUOS</a:t>
          </a:r>
          <a:endParaRPr lang="es-ES" sz="1100" b="0" baseline="0"/>
        </a:p>
        <a:p>
          <a:endParaRPr lang="es-ES" sz="1100" b="0" baseline="0"/>
        </a:p>
        <a:p>
          <a:r>
            <a:rPr lang="es-ES" sz="1100" b="0" baseline="0"/>
            <a:t>El archivo en formato word Anejo_EGR.xlsx tiene vinculadas las tablas de esta hoja de cálculo, por lo que se recomienda rellenar primero la hoja de cálculo y después abrir el archivo para completar los datos señalados en amarillo. </a:t>
          </a:r>
        </a:p>
        <a:p>
          <a:endParaRPr lang="es-ES" sz="1100" b="0" baseline="0"/>
        </a:p>
        <a:p>
          <a:pPr marL="0" marR="0" indent="0" defTabSz="914400" eaLnBrk="1" fontAlgn="auto" latinLnBrk="0" hangingPunct="1">
            <a:lnSpc>
              <a:spcPct val="100000"/>
            </a:lnSpc>
            <a:spcBef>
              <a:spcPts val="0"/>
            </a:spcBef>
            <a:spcAft>
              <a:spcPts val="0"/>
            </a:spcAft>
            <a:buClrTx/>
            <a:buSzTx/>
            <a:buFontTx/>
            <a:buNone/>
            <a:tabLst/>
            <a:defRPr/>
          </a:pPr>
          <a:r>
            <a:rPr lang="es-ES" sz="1100" b="0" baseline="0">
              <a:solidFill>
                <a:schemeClr val="dk1"/>
              </a:solidFill>
              <a:effectLst/>
              <a:latin typeface="+mn-lt"/>
              <a:ea typeface="+mn-ea"/>
              <a:cs typeface="+mn-cs"/>
            </a:rPr>
            <a:t>- Hoja RCD LISTA LER: señalar los tipos de RCD previsibles en la obra.</a:t>
          </a:r>
          <a:endParaRPr lang="es-ES">
            <a:effectLst/>
          </a:endParaRPr>
        </a:p>
        <a:p>
          <a:r>
            <a:rPr lang="es-ES" sz="1100" b="0" baseline="0"/>
            <a:t>- Hoja ESTIMACIÓN RCD: rellenar datos de superficie según tipo de obra y datos reales de proyecto de volumen de demoliciones y de movimiento de tierras.</a:t>
          </a:r>
        </a:p>
        <a:p>
          <a:r>
            <a:rPr lang="es-ES" sz="1100" b="0" baseline="0"/>
            <a:t>- Hoja RCD POR TIPO: Indicar si está prevista la separación de RCD en la obra. El resto de los datos es automático.</a:t>
          </a:r>
        </a:p>
        <a:p>
          <a:r>
            <a:rPr lang="es-ES" sz="1100" b="0" baseline="0"/>
            <a:t>- Hoja FIANZA: rellenar PEM de proyecto.</a:t>
          </a:r>
        </a:p>
        <a:p>
          <a:r>
            <a:rPr lang="es-ES" sz="1100" b="0" baseline="0"/>
            <a:t>- Hoja PRESUPUESTO GR: Rellenar, en su caso, canon de Residuos Peligrosos según tipo y precio contrastado con el Gestor Autorizado. Rellenar datos de costes de transporte (los valores de la hoja se estiman para distancias a vertedero de hasta 10 km; para otras distancias, calcular). </a:t>
          </a:r>
        </a:p>
        <a:p>
          <a:endParaRPr lang="es-ES" sz="1100" b="0" baseline="0"/>
        </a:p>
        <a:p>
          <a:r>
            <a:rPr lang="es-ES" sz="1100" b="0" baseline="0"/>
            <a:t>El presupuesto del EGR tiene que coincidir con el del capítulo independiente de Gestión de Residuos del Presupuesto de proyecto.</a:t>
          </a:r>
        </a:p>
        <a:p>
          <a:endParaRPr lang="es-ES" sz="1100" b="0" baseline="0"/>
        </a:p>
        <a:p>
          <a:r>
            <a:rPr lang="es-ES" sz="1100" b="0" baseline="0"/>
            <a:t>* Los valores de distribución de RCD en categorías se han extraído de estudios estadísticos del Plan Nacional de Residuos 2001-2006 y las densidades del CTE DB-SE-AE.</a:t>
          </a:r>
        </a:p>
        <a:p>
          <a:endParaRPr lang="es-ES" sz="1100" b="0" baseline="0"/>
        </a:p>
        <a:p>
          <a:r>
            <a:rPr lang="es-ES" sz="1100" b="0" baseline="0"/>
            <a:t>* Las hojas están protegidas sin contraseña para evitar que se borren fórmulas o datos fijos. Para modificar valores de celdas bloqueadas, desproteger hoja (REVISAR/Desproteger hoja).</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CAMBIO%20IDOIA\Gesti&#243;n%20Residu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Lista MAM"/>
      <sheetName val="Presupuesto"/>
    </sheetNames>
    <sheetDataSet>
      <sheetData sheetId="0">
        <row r="51">
          <cell r="B51" t="str">
            <v>Reciclado</v>
          </cell>
        </row>
        <row r="52">
          <cell r="B52" t="str">
            <v>Reciclado / Vertedero</v>
          </cell>
        </row>
        <row r="53">
          <cell r="B53" t="str">
            <v>Vertedero</v>
          </cell>
        </row>
        <row r="54">
          <cell r="B54" t="str">
            <v>Depósito Seguridad</v>
          </cell>
        </row>
        <row r="55">
          <cell r="B55" t="str">
            <v>Depósito / Tratamiento</v>
          </cell>
        </row>
        <row r="56">
          <cell r="B56" t="str">
            <v>Tratamiento Fco-Qco</v>
          </cell>
        </row>
        <row r="57">
          <cell r="B57" t="str">
            <v>Sin tratamiento esp.</v>
          </cell>
        </row>
        <row r="58">
          <cell r="B58" t="str">
            <v>Otros</v>
          </cell>
        </row>
        <row r="63">
          <cell r="B63" t="str">
            <v>Restauración / Vertedero</v>
          </cell>
        </row>
        <row r="64">
          <cell r="B64" t="str">
            <v>Planta de reciclaje RCD</v>
          </cell>
        </row>
        <row r="65">
          <cell r="B65" t="str">
            <v>Planta de reciclaje RSU</v>
          </cell>
        </row>
        <row r="66">
          <cell r="B66" t="str">
            <v>Gestor autorizado RNPs</v>
          </cell>
        </row>
        <row r="67">
          <cell r="B67" t="str">
            <v>Gestor autorizado RPs</v>
          </cell>
        </row>
        <row r="68">
          <cell r="B68" t="str">
            <v>Otros</v>
          </cell>
        </row>
      </sheetData>
      <sheetData sheetId="1"/>
      <sheetData sheetId="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F34" sqref="F34"/>
    </sheetView>
  </sheetViews>
  <sheetFormatPr baseColWidth="10" defaultRowHeight="15" x14ac:dyDescent="0.25"/>
  <sheetData/>
  <sheetProtection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7"/>
  <sheetViews>
    <sheetView zoomScale="60" zoomScaleNormal="60" workbookViewId="0">
      <selection activeCell="I48" sqref="I48"/>
    </sheetView>
  </sheetViews>
  <sheetFormatPr baseColWidth="10" defaultColWidth="11.42578125" defaultRowHeight="12.75" x14ac:dyDescent="0.2"/>
  <cols>
    <col min="1" max="1" width="76.28515625" style="27" customWidth="1"/>
    <col min="2" max="2" width="9.42578125" style="28" customWidth="1"/>
    <col min="3" max="3" width="2.85546875" style="27" customWidth="1"/>
    <col min="4" max="4" width="11.42578125" style="1" customWidth="1"/>
    <col min="5" max="5" width="11.42578125" style="1" hidden="1" customWidth="1"/>
    <col min="6" max="6" width="11.42578125" style="1" customWidth="1"/>
    <col min="7" max="7" width="9.42578125" style="1" customWidth="1"/>
    <col min="8" max="16384" width="11.42578125" style="1"/>
  </cols>
  <sheetData>
    <row r="1" spans="1:5" x14ac:dyDescent="0.2">
      <c r="A1" s="173" t="s">
        <v>188</v>
      </c>
      <c r="B1" s="174"/>
      <c r="C1" s="175"/>
    </row>
    <row r="2" spans="1:5" s="3" customFormat="1" x14ac:dyDescent="0.2">
      <c r="A2" s="4"/>
      <c r="B2" s="5"/>
      <c r="C2" s="4"/>
    </row>
    <row r="3" spans="1:5" s="3" customFormat="1" x14ac:dyDescent="0.2">
      <c r="A3" s="6" t="s">
        <v>74</v>
      </c>
      <c r="B3" s="7" t="s">
        <v>186</v>
      </c>
      <c r="C3" s="6"/>
    </row>
    <row r="4" spans="1:5" s="3" customFormat="1" x14ac:dyDescent="0.2">
      <c r="A4" s="6" t="s">
        <v>75</v>
      </c>
      <c r="B4" s="7" t="s">
        <v>187</v>
      </c>
      <c r="C4" s="8"/>
    </row>
    <row r="5" spans="1:5" s="3" customFormat="1" x14ac:dyDescent="0.2">
      <c r="A5" s="9" t="s">
        <v>117</v>
      </c>
      <c r="B5" s="10"/>
      <c r="C5" s="4"/>
    </row>
    <row r="6" spans="1:5" s="3" customFormat="1" x14ac:dyDescent="0.2">
      <c r="A6" s="11" t="s">
        <v>119</v>
      </c>
      <c r="B6" s="12" t="s">
        <v>118</v>
      </c>
      <c r="C6" s="13"/>
      <c r="E6" s="2" t="s">
        <v>189</v>
      </c>
    </row>
    <row r="7" spans="1:5" s="3" customFormat="1" x14ac:dyDescent="0.2">
      <c r="A7" s="11" t="s">
        <v>121</v>
      </c>
      <c r="B7" s="14" t="s">
        <v>120</v>
      </c>
      <c r="C7" s="13"/>
    </row>
    <row r="8" spans="1:5" s="3" customFormat="1" x14ac:dyDescent="0.2">
      <c r="A8" s="4"/>
      <c r="B8" s="5"/>
      <c r="C8" s="4"/>
    </row>
    <row r="9" spans="1:5" s="3" customFormat="1" x14ac:dyDescent="0.2">
      <c r="A9" s="9" t="s">
        <v>122</v>
      </c>
      <c r="B9" s="10"/>
      <c r="C9" s="4"/>
    </row>
    <row r="10" spans="1:5" s="3" customFormat="1" x14ac:dyDescent="0.2">
      <c r="A10" s="11" t="s">
        <v>190</v>
      </c>
      <c r="B10" s="12" t="s">
        <v>76</v>
      </c>
      <c r="C10" s="13"/>
    </row>
    <row r="11" spans="1:5" s="3" customFormat="1" x14ac:dyDescent="0.2">
      <c r="A11" s="11" t="s">
        <v>217</v>
      </c>
      <c r="B11" s="14" t="s">
        <v>77</v>
      </c>
      <c r="C11" s="13"/>
    </row>
    <row r="12" spans="1:5" s="3" customFormat="1" x14ac:dyDescent="0.2">
      <c r="A12" s="15" t="s">
        <v>198</v>
      </c>
      <c r="B12" s="16" t="s">
        <v>78</v>
      </c>
      <c r="C12" s="13"/>
    </row>
    <row r="13" spans="1:5" s="3" customFormat="1" x14ac:dyDescent="0.2">
      <c r="A13" s="15" t="s">
        <v>80</v>
      </c>
      <c r="B13" s="16" t="s">
        <v>79</v>
      </c>
      <c r="C13" s="13"/>
    </row>
    <row r="14" spans="1:5" s="3" customFormat="1" x14ac:dyDescent="0.2">
      <c r="A14" s="15" t="s">
        <v>82</v>
      </c>
      <c r="B14" s="16" t="s">
        <v>81</v>
      </c>
      <c r="C14" s="13"/>
    </row>
    <row r="15" spans="1:5" s="3" customFormat="1" x14ac:dyDescent="0.2">
      <c r="A15" s="15" t="s">
        <v>199</v>
      </c>
      <c r="B15" s="16" t="s">
        <v>83</v>
      </c>
      <c r="C15" s="13"/>
    </row>
    <row r="16" spans="1:5" s="3" customFormat="1" x14ac:dyDescent="0.2">
      <c r="A16" s="15" t="s">
        <v>85</v>
      </c>
      <c r="B16" s="16" t="s">
        <v>84</v>
      </c>
      <c r="C16" s="13"/>
    </row>
    <row r="17" spans="1:3" s="3" customFormat="1" x14ac:dyDescent="0.2">
      <c r="A17" s="15" t="s">
        <v>218</v>
      </c>
      <c r="B17" s="16" t="s">
        <v>86</v>
      </c>
      <c r="C17" s="13"/>
    </row>
    <row r="18" spans="1:3" s="3" customFormat="1" x14ac:dyDescent="0.2">
      <c r="A18" s="15" t="s">
        <v>88</v>
      </c>
      <c r="B18" s="16" t="s">
        <v>87</v>
      </c>
      <c r="C18" s="13"/>
    </row>
    <row r="19" spans="1:3" s="3" customFormat="1" x14ac:dyDescent="0.2">
      <c r="A19" s="15" t="s">
        <v>90</v>
      </c>
      <c r="B19" s="16" t="s">
        <v>89</v>
      </c>
      <c r="C19" s="13"/>
    </row>
    <row r="20" spans="1:3" s="3" customFormat="1" x14ac:dyDescent="0.2">
      <c r="A20" s="15" t="s">
        <v>200</v>
      </c>
      <c r="B20" s="16" t="s">
        <v>91</v>
      </c>
      <c r="C20" s="13"/>
    </row>
    <row r="21" spans="1:3" s="3" customFormat="1" x14ac:dyDescent="0.2">
      <c r="A21" s="15" t="s">
        <v>93</v>
      </c>
      <c r="B21" s="16" t="s">
        <v>92</v>
      </c>
      <c r="C21" s="13"/>
    </row>
    <row r="22" spans="1:3" s="3" customFormat="1" x14ac:dyDescent="0.2">
      <c r="A22" s="160" t="s">
        <v>219</v>
      </c>
      <c r="B22" s="16" t="s">
        <v>94</v>
      </c>
      <c r="C22" s="13"/>
    </row>
    <row r="23" spans="1:3" s="3" customFormat="1" x14ac:dyDescent="0.2">
      <c r="A23" s="15" t="s">
        <v>97</v>
      </c>
      <c r="B23" s="16" t="s">
        <v>96</v>
      </c>
      <c r="C23" s="13"/>
    </row>
    <row r="24" spans="1:3" s="3" customFormat="1" x14ac:dyDescent="0.2">
      <c r="A24" s="15" t="s">
        <v>99</v>
      </c>
      <c r="B24" s="16" t="s">
        <v>98</v>
      </c>
      <c r="C24" s="13"/>
    </row>
    <row r="25" spans="1:3" s="3" customFormat="1" x14ac:dyDescent="0.2">
      <c r="A25" s="15" t="s">
        <v>220</v>
      </c>
      <c r="B25" s="16" t="s">
        <v>100</v>
      </c>
      <c r="C25" s="13"/>
    </row>
    <row r="26" spans="1:3" s="3" customFormat="1" x14ac:dyDescent="0.2">
      <c r="A26" s="160" t="s">
        <v>221</v>
      </c>
      <c r="B26" s="16" t="s">
        <v>101</v>
      </c>
      <c r="C26" s="13"/>
    </row>
    <row r="27" spans="1:3" s="3" customFormat="1" x14ac:dyDescent="0.2">
      <c r="A27" s="15" t="s">
        <v>222</v>
      </c>
      <c r="B27" s="16" t="s">
        <v>102</v>
      </c>
      <c r="C27" s="13"/>
    </row>
    <row r="28" spans="1:3" s="3" customFormat="1" x14ac:dyDescent="0.2">
      <c r="A28" s="15" t="s">
        <v>104</v>
      </c>
      <c r="B28" s="16" t="s">
        <v>103</v>
      </c>
      <c r="C28" s="13"/>
    </row>
    <row r="29" spans="1:3" s="3" customFormat="1" x14ac:dyDescent="0.2">
      <c r="A29" s="15" t="s">
        <v>241</v>
      </c>
      <c r="B29" s="16" t="s">
        <v>105</v>
      </c>
      <c r="C29" s="13"/>
    </row>
    <row r="30" spans="1:3" s="3" customFormat="1" x14ac:dyDescent="0.2">
      <c r="A30" s="15" t="s">
        <v>223</v>
      </c>
      <c r="B30" s="16" t="s">
        <v>107</v>
      </c>
      <c r="C30" s="13"/>
    </row>
    <row r="31" spans="1:3" s="3" customFormat="1" x14ac:dyDescent="0.2">
      <c r="A31" s="15" t="s">
        <v>240</v>
      </c>
      <c r="B31" s="16" t="s">
        <v>108</v>
      </c>
      <c r="C31" s="13"/>
    </row>
    <row r="32" spans="1:3" s="3" customFormat="1" x14ac:dyDescent="0.2">
      <c r="A32" s="15" t="s">
        <v>224</v>
      </c>
      <c r="B32" s="16" t="s">
        <v>109</v>
      </c>
      <c r="C32" s="13"/>
    </row>
    <row r="33" spans="1:3" s="3" customFormat="1" x14ac:dyDescent="0.2">
      <c r="A33" s="15" t="s">
        <v>225</v>
      </c>
      <c r="B33" s="16" t="s">
        <v>110</v>
      </c>
      <c r="C33" s="13"/>
    </row>
    <row r="34" spans="1:3" s="3" customFormat="1" x14ac:dyDescent="0.2">
      <c r="A34" s="15" t="s">
        <v>226</v>
      </c>
      <c r="B34" s="16" t="s">
        <v>111</v>
      </c>
      <c r="C34" s="13"/>
    </row>
    <row r="35" spans="1:3" s="164" customFormat="1" ht="24" x14ac:dyDescent="0.25">
      <c r="A35" s="161" t="s">
        <v>227</v>
      </c>
      <c r="B35" s="162" t="s">
        <v>112</v>
      </c>
      <c r="C35" s="163"/>
    </row>
    <row r="36" spans="1:3" s="3" customFormat="1" x14ac:dyDescent="0.2">
      <c r="A36" s="15" t="s">
        <v>114</v>
      </c>
      <c r="B36" s="16" t="s">
        <v>113</v>
      </c>
      <c r="C36" s="13"/>
    </row>
    <row r="37" spans="1:3" s="3" customFormat="1" x14ac:dyDescent="0.2">
      <c r="A37" s="15" t="s">
        <v>228</v>
      </c>
      <c r="B37" s="16" t="s">
        <v>115</v>
      </c>
      <c r="C37" s="13"/>
    </row>
    <row r="38" spans="1:3" s="3" customFormat="1" x14ac:dyDescent="0.2">
      <c r="A38" s="4"/>
      <c r="B38" s="5"/>
      <c r="C38" s="4"/>
    </row>
    <row r="39" spans="1:3" x14ac:dyDescent="0.2">
      <c r="A39" s="17" t="s">
        <v>124</v>
      </c>
      <c r="B39" s="7" t="s">
        <v>186</v>
      </c>
      <c r="C39" s="17"/>
    </row>
    <row r="40" spans="1:3" x14ac:dyDescent="0.2">
      <c r="A40" s="17" t="s">
        <v>125</v>
      </c>
      <c r="B40" s="7" t="s">
        <v>187</v>
      </c>
      <c r="C40" s="17"/>
    </row>
    <row r="41" spans="1:3" x14ac:dyDescent="0.2">
      <c r="A41" s="18" t="s">
        <v>172</v>
      </c>
      <c r="B41" s="19"/>
      <c r="C41" s="18"/>
    </row>
    <row r="42" spans="1:3" s="3" customFormat="1" x14ac:dyDescent="0.2">
      <c r="A42" s="20" t="s">
        <v>126</v>
      </c>
      <c r="B42" s="10"/>
      <c r="C42" s="4"/>
    </row>
    <row r="43" spans="1:3" s="3" customFormat="1" x14ac:dyDescent="0.2">
      <c r="A43" s="11" t="s">
        <v>128</v>
      </c>
      <c r="B43" s="21" t="s">
        <v>127</v>
      </c>
      <c r="C43" s="13"/>
    </row>
    <row r="44" spans="1:3" s="3" customFormat="1" x14ac:dyDescent="0.2">
      <c r="A44" s="11" t="s">
        <v>130</v>
      </c>
      <c r="B44" s="22" t="s">
        <v>129</v>
      </c>
      <c r="C44" s="13"/>
    </row>
    <row r="45" spans="1:3" s="3" customFormat="1" x14ac:dyDescent="0.2">
      <c r="A45" s="20" t="s">
        <v>131</v>
      </c>
      <c r="B45" s="10"/>
      <c r="C45" s="4"/>
    </row>
    <row r="46" spans="1:3" s="3" customFormat="1" x14ac:dyDescent="0.2">
      <c r="A46" s="11" t="s">
        <v>10</v>
      </c>
      <c r="B46" s="21" t="s">
        <v>132</v>
      </c>
      <c r="C46" s="13"/>
    </row>
    <row r="47" spans="1:3" s="3" customFormat="1" x14ac:dyDescent="0.2">
      <c r="A47" s="20" t="s">
        <v>133</v>
      </c>
      <c r="B47" s="10"/>
      <c r="C47" s="4"/>
    </row>
    <row r="48" spans="1:3" s="3" customFormat="1" x14ac:dyDescent="0.2">
      <c r="A48" s="11" t="s">
        <v>135</v>
      </c>
      <c r="B48" s="21" t="s">
        <v>134</v>
      </c>
      <c r="C48" s="13"/>
    </row>
    <row r="49" spans="1:3" s="3" customFormat="1" x14ac:dyDescent="0.2">
      <c r="A49" s="11" t="s">
        <v>137</v>
      </c>
      <c r="B49" s="22" t="s">
        <v>136</v>
      </c>
      <c r="C49" s="13"/>
    </row>
    <row r="50" spans="1:3" s="3" customFormat="1" ht="24" x14ac:dyDescent="0.2">
      <c r="A50" s="11" t="s">
        <v>229</v>
      </c>
      <c r="B50" s="21" t="s">
        <v>138</v>
      </c>
      <c r="C50" s="13"/>
    </row>
    <row r="51" spans="1:3" s="3" customFormat="1" x14ac:dyDescent="0.2">
      <c r="A51" s="20" t="s">
        <v>139</v>
      </c>
      <c r="B51" s="10"/>
      <c r="C51" s="4"/>
    </row>
    <row r="52" spans="1:3" s="3" customFormat="1" x14ac:dyDescent="0.2">
      <c r="A52" s="11" t="s">
        <v>140</v>
      </c>
      <c r="B52" s="21" t="s">
        <v>116</v>
      </c>
      <c r="C52" s="13"/>
    </row>
    <row r="53" spans="1:3" s="3" customFormat="1" x14ac:dyDescent="0.2">
      <c r="A53" s="20" t="s">
        <v>230</v>
      </c>
      <c r="B53" s="10"/>
      <c r="C53" s="159"/>
    </row>
    <row r="54" spans="1:3" s="168" customFormat="1" x14ac:dyDescent="0.2">
      <c r="A54" s="165" t="s">
        <v>231</v>
      </c>
      <c r="B54" s="166" t="s">
        <v>106</v>
      </c>
      <c r="C54" s="167"/>
    </row>
    <row r="55" spans="1:3" s="168" customFormat="1" x14ac:dyDescent="0.2">
      <c r="A55" s="165" t="s">
        <v>232</v>
      </c>
      <c r="B55" s="166" t="s">
        <v>95</v>
      </c>
      <c r="C55" s="167"/>
    </row>
    <row r="56" spans="1:3" s="168" customFormat="1" x14ac:dyDescent="0.2">
      <c r="A56" s="165" t="s">
        <v>233</v>
      </c>
      <c r="B56" s="166" t="s">
        <v>116</v>
      </c>
      <c r="C56" s="167"/>
    </row>
    <row r="57" spans="1:3" s="3" customFormat="1" x14ac:dyDescent="0.2">
      <c r="A57" s="4"/>
      <c r="B57" s="5"/>
      <c r="C57" s="4"/>
    </row>
    <row r="58" spans="1:3" s="3" customFormat="1" x14ac:dyDescent="0.2">
      <c r="A58" s="18" t="s">
        <v>173</v>
      </c>
      <c r="B58" s="19"/>
      <c r="C58" s="18"/>
    </row>
    <row r="59" spans="1:3" s="3" customFormat="1" x14ac:dyDescent="0.2">
      <c r="A59" s="20" t="s">
        <v>142</v>
      </c>
      <c r="B59" s="10"/>
      <c r="C59" s="4"/>
    </row>
    <row r="60" spans="1:3" s="3" customFormat="1" x14ac:dyDescent="0.2">
      <c r="A60" s="11" t="s">
        <v>144</v>
      </c>
      <c r="B60" s="21" t="s">
        <v>143</v>
      </c>
      <c r="C60" s="13"/>
    </row>
    <row r="61" spans="1:3" s="3" customFormat="1" x14ac:dyDescent="0.2">
      <c r="A61" s="20" t="s">
        <v>145</v>
      </c>
      <c r="B61" s="10"/>
      <c r="C61" s="4"/>
    </row>
    <row r="62" spans="1:3" s="3" customFormat="1" x14ac:dyDescent="0.2">
      <c r="A62" s="11" t="s">
        <v>58</v>
      </c>
      <c r="B62" s="21" t="s">
        <v>146</v>
      </c>
      <c r="C62" s="13"/>
    </row>
    <row r="63" spans="1:3" s="3" customFormat="1" x14ac:dyDescent="0.2">
      <c r="A63" s="20" t="s">
        <v>147</v>
      </c>
      <c r="B63" s="10"/>
      <c r="C63" s="4"/>
    </row>
    <row r="64" spans="1:3" s="3" customFormat="1" x14ac:dyDescent="0.2">
      <c r="A64" s="11" t="s">
        <v>149</v>
      </c>
      <c r="B64" s="21" t="s">
        <v>148</v>
      </c>
      <c r="C64" s="13"/>
    </row>
    <row r="65" spans="1:3" s="3" customFormat="1" x14ac:dyDescent="0.2">
      <c r="A65" s="11" t="s">
        <v>151</v>
      </c>
      <c r="B65" s="21" t="s">
        <v>150</v>
      </c>
      <c r="C65" s="13"/>
    </row>
    <row r="66" spans="1:3" s="3" customFormat="1" x14ac:dyDescent="0.2">
      <c r="A66" s="11" t="s">
        <v>153</v>
      </c>
      <c r="B66" s="21" t="s">
        <v>152</v>
      </c>
      <c r="C66" s="13"/>
    </row>
    <row r="67" spans="1:3" s="3" customFormat="1" x14ac:dyDescent="0.2">
      <c r="A67" s="11" t="s">
        <v>155</v>
      </c>
      <c r="B67" s="21" t="s">
        <v>154</v>
      </c>
      <c r="C67" s="13"/>
    </row>
    <row r="68" spans="1:3" s="3" customFormat="1" x14ac:dyDescent="0.2">
      <c r="A68" s="11" t="s">
        <v>157</v>
      </c>
      <c r="B68" s="21" t="s">
        <v>156</v>
      </c>
      <c r="C68" s="13"/>
    </row>
    <row r="69" spans="1:3" s="3" customFormat="1" x14ac:dyDescent="0.2">
      <c r="A69" s="11" t="s">
        <v>159</v>
      </c>
      <c r="B69" s="21" t="s">
        <v>158</v>
      </c>
      <c r="C69" s="13"/>
    </row>
    <row r="70" spans="1:3" s="3" customFormat="1" x14ac:dyDescent="0.2">
      <c r="A70" s="11" t="s">
        <v>160</v>
      </c>
      <c r="B70" s="21" t="s">
        <v>158</v>
      </c>
      <c r="C70" s="13"/>
    </row>
    <row r="71" spans="1:3" s="3" customFormat="1" x14ac:dyDescent="0.2">
      <c r="A71" s="11" t="s">
        <v>162</v>
      </c>
      <c r="B71" s="21" t="s">
        <v>161</v>
      </c>
      <c r="C71" s="13"/>
    </row>
    <row r="72" spans="1:3" s="3" customFormat="1" x14ac:dyDescent="0.2">
      <c r="A72" s="20" t="s">
        <v>163</v>
      </c>
      <c r="B72" s="10"/>
      <c r="C72" s="4"/>
    </row>
    <row r="73" spans="1:3" s="3" customFormat="1" x14ac:dyDescent="0.2">
      <c r="A73" s="11" t="s">
        <v>5</v>
      </c>
      <c r="B73" s="21" t="s">
        <v>164</v>
      </c>
      <c r="C73" s="13"/>
    </row>
    <row r="74" spans="1:3" s="3" customFormat="1" x14ac:dyDescent="0.2">
      <c r="A74" s="20" t="s">
        <v>165</v>
      </c>
      <c r="B74" s="10"/>
      <c r="C74" s="4"/>
    </row>
    <row r="75" spans="1:3" s="3" customFormat="1" x14ac:dyDescent="0.2">
      <c r="A75" s="11" t="s">
        <v>6</v>
      </c>
      <c r="B75" s="21" t="s">
        <v>166</v>
      </c>
      <c r="C75" s="13"/>
    </row>
    <row r="76" spans="1:3" s="3" customFormat="1" x14ac:dyDescent="0.2">
      <c r="A76" s="20" t="s">
        <v>167</v>
      </c>
      <c r="B76" s="10"/>
      <c r="C76" s="4"/>
    </row>
    <row r="77" spans="1:3" s="3" customFormat="1" x14ac:dyDescent="0.2">
      <c r="A77" s="11" t="s">
        <v>7</v>
      </c>
      <c r="B77" s="21" t="s">
        <v>168</v>
      </c>
      <c r="C77" s="13"/>
    </row>
    <row r="78" spans="1:3" s="3" customFormat="1" x14ac:dyDescent="0.2">
      <c r="A78" s="20" t="s">
        <v>169</v>
      </c>
      <c r="B78" s="10"/>
      <c r="C78" s="4"/>
    </row>
    <row r="79" spans="1:3" s="3" customFormat="1" x14ac:dyDescent="0.2">
      <c r="A79" s="11" t="s">
        <v>171</v>
      </c>
      <c r="B79" s="21" t="s">
        <v>170</v>
      </c>
      <c r="C79" s="13"/>
    </row>
    <row r="80" spans="1:3" s="3" customFormat="1" x14ac:dyDescent="0.2">
      <c r="A80" s="11"/>
      <c r="B80" s="24"/>
      <c r="C80" s="4"/>
    </row>
    <row r="81" spans="1:3" s="3" customFormat="1" x14ac:dyDescent="0.2">
      <c r="A81" s="17" t="s">
        <v>141</v>
      </c>
      <c r="B81" s="7" t="s">
        <v>186</v>
      </c>
      <c r="C81" s="17"/>
    </row>
    <row r="82" spans="1:3" s="3" customFormat="1" x14ac:dyDescent="0.2">
      <c r="A82" s="17" t="s">
        <v>182</v>
      </c>
      <c r="B82" s="7" t="s">
        <v>187</v>
      </c>
      <c r="C82" s="17"/>
    </row>
    <row r="83" spans="1:3" s="3" customFormat="1" x14ac:dyDescent="0.2">
      <c r="A83" s="20" t="s">
        <v>183</v>
      </c>
      <c r="B83" s="25"/>
      <c r="C83" s="26"/>
    </row>
    <row r="84" spans="1:3" s="3" customFormat="1" x14ac:dyDescent="0.2">
      <c r="A84" s="11" t="s">
        <v>10</v>
      </c>
      <c r="B84" s="21" t="s">
        <v>132</v>
      </c>
      <c r="C84" s="13"/>
    </row>
    <row r="85" spans="1:3" s="3" customFormat="1" ht="24" x14ac:dyDescent="0.2">
      <c r="A85" s="23" t="s">
        <v>174</v>
      </c>
      <c r="B85" s="21" t="s">
        <v>138</v>
      </c>
      <c r="C85" s="13"/>
    </row>
    <row r="86" spans="1:3" s="3" customFormat="1" x14ac:dyDescent="0.2">
      <c r="A86" s="11" t="s">
        <v>184</v>
      </c>
      <c r="B86" s="21" t="s">
        <v>116</v>
      </c>
      <c r="C86" s="13"/>
    </row>
    <row r="87" spans="1:3" s="3" customFormat="1" x14ac:dyDescent="0.2">
      <c r="A87" s="11" t="s">
        <v>128</v>
      </c>
      <c r="B87" s="21" t="s">
        <v>127</v>
      </c>
      <c r="C87" s="13"/>
    </row>
    <row r="88" spans="1:3" s="3" customFormat="1" x14ac:dyDescent="0.2">
      <c r="A88" s="11" t="s">
        <v>130</v>
      </c>
      <c r="B88" s="22" t="s">
        <v>129</v>
      </c>
      <c r="C88" s="13"/>
    </row>
    <row r="89" spans="1:3" s="3" customFormat="1" x14ac:dyDescent="0.2">
      <c r="A89" s="20" t="s">
        <v>185</v>
      </c>
      <c r="B89" s="10"/>
      <c r="C89" s="26"/>
    </row>
    <row r="90" spans="1:3" s="3" customFormat="1" x14ac:dyDescent="0.2">
      <c r="A90" s="11" t="s">
        <v>135</v>
      </c>
      <c r="B90" s="21" t="s">
        <v>134</v>
      </c>
      <c r="C90" s="13"/>
    </row>
    <row r="91" spans="1:3" s="3" customFormat="1" x14ac:dyDescent="0.2">
      <c r="A91" s="11" t="s">
        <v>137</v>
      </c>
      <c r="B91" s="22" t="s">
        <v>136</v>
      </c>
      <c r="C91" s="13"/>
    </row>
    <row r="93" spans="1:3" x14ac:dyDescent="0.2">
      <c r="A93" s="17" t="s">
        <v>181</v>
      </c>
      <c r="B93" s="7" t="s">
        <v>186</v>
      </c>
      <c r="C93" s="17"/>
    </row>
    <row r="94" spans="1:3" x14ac:dyDescent="0.2">
      <c r="A94" s="17" t="s">
        <v>18</v>
      </c>
      <c r="B94" s="7" t="s">
        <v>187</v>
      </c>
      <c r="C94" s="17"/>
    </row>
    <row r="95" spans="1:3" x14ac:dyDescent="0.2">
      <c r="A95" s="11" t="s">
        <v>176</v>
      </c>
      <c r="B95" s="21" t="s">
        <v>175</v>
      </c>
      <c r="C95" s="13"/>
    </row>
    <row r="96" spans="1:3" x14ac:dyDescent="0.2">
      <c r="A96" s="11" t="s">
        <v>178</v>
      </c>
      <c r="B96" s="21" t="s">
        <v>177</v>
      </c>
      <c r="C96" s="13"/>
    </row>
    <row r="97" spans="1:3" x14ac:dyDescent="0.2">
      <c r="A97" s="11" t="s">
        <v>180</v>
      </c>
      <c r="B97" s="21" t="s">
        <v>179</v>
      </c>
      <c r="C97" s="13"/>
    </row>
  </sheetData>
  <mergeCells count="1">
    <mergeCell ref="A1:C1"/>
  </mergeCells>
  <dataValidations count="1">
    <dataValidation type="list" allowBlank="1" showInputMessage="1" showErrorMessage="1" sqref="C6:C7 C43:C44 C46 C48:C50 C95:C97 C60 C62 C64:C71 C73 C75 C77 C79 C84:C88 C90:C91 C52 C54:C56 C10:C37">
      <formula1>$E$6</formula1>
    </dataValidation>
  </dataValidations>
  <pageMargins left="0.7" right="0.7" top="0.75" bottom="0.75" header="0.3" footer="0.3"/>
  <pageSetup paperSize="9" scale="75"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3"/>
  <sheetViews>
    <sheetView zoomScaleNormal="100" workbookViewId="0">
      <selection activeCell="D33" sqref="D33"/>
    </sheetView>
  </sheetViews>
  <sheetFormatPr baseColWidth="10" defaultColWidth="11.42578125" defaultRowHeight="12" x14ac:dyDescent="0.25"/>
  <cols>
    <col min="1" max="1" width="23.5703125" style="29" customWidth="1"/>
    <col min="2" max="2" width="13.7109375" style="29" customWidth="1"/>
    <col min="3" max="3" width="14.42578125" style="29" customWidth="1"/>
    <col min="4" max="4" width="18.140625" style="29" customWidth="1"/>
    <col min="5" max="5" width="13.42578125" style="29" customWidth="1"/>
    <col min="6" max="16384" width="11.42578125" style="29"/>
  </cols>
  <sheetData>
    <row r="1" spans="1:5" x14ac:dyDescent="0.25">
      <c r="A1" s="176" t="s">
        <v>25</v>
      </c>
      <c r="B1" s="177"/>
      <c r="C1" s="177"/>
      <c r="D1" s="177"/>
      <c r="E1" s="178"/>
    </row>
    <row r="2" spans="1:5" ht="36" x14ac:dyDescent="0.25">
      <c r="A2" s="30" t="s">
        <v>14</v>
      </c>
      <c r="B2" s="30" t="s">
        <v>201</v>
      </c>
      <c r="C2" s="30" t="s">
        <v>202</v>
      </c>
      <c r="D2" s="31" t="s">
        <v>203</v>
      </c>
      <c r="E2" s="30" t="s">
        <v>204</v>
      </c>
    </row>
    <row r="3" spans="1:5" x14ac:dyDescent="0.25">
      <c r="A3" s="32" t="s">
        <v>17</v>
      </c>
      <c r="B3" s="33"/>
      <c r="C3" s="34">
        <f>B3*0.2</f>
        <v>0</v>
      </c>
      <c r="D3" s="34">
        <v>1.5</v>
      </c>
      <c r="E3" s="34">
        <f>C3*D3</f>
        <v>0</v>
      </c>
    </row>
    <row r="4" spans="1:5" x14ac:dyDescent="0.25">
      <c r="A4" s="32" t="s">
        <v>15</v>
      </c>
      <c r="B4" s="33"/>
      <c r="C4" s="34">
        <f>B4*0.2</f>
        <v>0</v>
      </c>
      <c r="D4" s="34">
        <v>0.95</v>
      </c>
      <c r="E4" s="34">
        <f>C4*D4</f>
        <v>0</v>
      </c>
    </row>
    <row r="5" spans="1:5" x14ac:dyDescent="0.25">
      <c r="A5" s="32" t="s">
        <v>16</v>
      </c>
      <c r="B5" s="33"/>
      <c r="C5" s="34">
        <f>B5*0.2</f>
        <v>0</v>
      </c>
      <c r="D5" s="34">
        <v>1</v>
      </c>
      <c r="E5" s="34">
        <f>C5*D5</f>
        <v>0</v>
      </c>
    </row>
    <row r="6" spans="1:5" x14ac:dyDescent="0.25">
      <c r="A6" s="35" t="s">
        <v>191</v>
      </c>
      <c r="B6" s="36"/>
      <c r="C6" s="37">
        <f>B6*0.2</f>
        <v>0</v>
      </c>
      <c r="D6" s="37">
        <v>1.4</v>
      </c>
      <c r="E6" s="34">
        <f>C6*D6</f>
        <v>0</v>
      </c>
    </row>
    <row r="7" spans="1:5" x14ac:dyDescent="0.25">
      <c r="A7" s="38"/>
      <c r="B7" s="38"/>
      <c r="C7" s="38"/>
      <c r="D7" s="39" t="s">
        <v>61</v>
      </c>
      <c r="E7" s="40">
        <f>SUM(E3:E6)</f>
        <v>0</v>
      </c>
    </row>
    <row r="8" spans="1:5" x14ac:dyDescent="0.25">
      <c r="A8" s="41"/>
      <c r="B8" s="41"/>
      <c r="C8" s="41"/>
      <c r="D8" s="41"/>
      <c r="E8" s="41"/>
    </row>
    <row r="9" spans="1:5" x14ac:dyDescent="0.25">
      <c r="A9" s="42"/>
      <c r="B9" s="42"/>
      <c r="C9" s="42"/>
      <c r="D9" s="42"/>
      <c r="E9" s="42"/>
    </row>
    <row r="10" spans="1:5" x14ac:dyDescent="0.25">
      <c r="A10" s="176" t="s">
        <v>24</v>
      </c>
      <c r="B10" s="177"/>
      <c r="C10" s="177"/>
      <c r="D10" s="177"/>
      <c r="E10" s="178"/>
    </row>
    <row r="11" spans="1:5" ht="24" x14ac:dyDescent="0.25">
      <c r="A11" s="30" t="s">
        <v>23</v>
      </c>
      <c r="B11" s="30" t="s">
        <v>205</v>
      </c>
      <c r="C11" s="30" t="s">
        <v>22</v>
      </c>
      <c r="D11" s="31" t="s">
        <v>203</v>
      </c>
      <c r="E11" s="30" t="s">
        <v>204</v>
      </c>
    </row>
    <row r="12" spans="1:5" x14ac:dyDescent="0.25">
      <c r="A12" s="35" t="s">
        <v>19</v>
      </c>
      <c r="B12" s="36"/>
      <c r="C12" s="36"/>
      <c r="D12" s="37">
        <v>1</v>
      </c>
      <c r="E12" s="34">
        <f>B12*C12*D12</f>
        <v>0</v>
      </c>
    </row>
    <row r="13" spans="1:5" x14ac:dyDescent="0.25">
      <c r="A13" s="38"/>
      <c r="B13" s="38"/>
      <c r="C13" s="38"/>
      <c r="D13" s="39" t="s">
        <v>61</v>
      </c>
      <c r="E13" s="40">
        <f>SUM(E12:E12)</f>
        <v>0</v>
      </c>
    </row>
    <row r="14" spans="1:5" ht="12.75" thickBot="1" x14ac:dyDescent="0.3"/>
    <row r="15" spans="1:5" ht="12.75" thickBot="1" x14ac:dyDescent="0.3">
      <c r="C15" s="179" t="s">
        <v>49</v>
      </c>
      <c r="D15" s="180"/>
      <c r="E15" s="43">
        <f>E7+E13</f>
        <v>0</v>
      </c>
    </row>
    <row r="18" spans="1:5" x14ac:dyDescent="0.25">
      <c r="A18" s="176" t="s">
        <v>20</v>
      </c>
      <c r="B18" s="177"/>
      <c r="C18" s="177"/>
      <c r="D18" s="177"/>
      <c r="E18" s="178"/>
    </row>
    <row r="19" spans="1:5" ht="24" x14ac:dyDescent="0.25">
      <c r="A19" s="44"/>
      <c r="B19" s="30" t="s">
        <v>206</v>
      </c>
      <c r="C19" s="30" t="s">
        <v>207</v>
      </c>
      <c r="D19" s="30" t="s">
        <v>21</v>
      </c>
      <c r="E19" s="30" t="s">
        <v>208</v>
      </c>
    </row>
    <row r="20" spans="1:5" x14ac:dyDescent="0.25">
      <c r="A20" s="45" t="s">
        <v>19</v>
      </c>
      <c r="B20" s="36"/>
      <c r="C20" s="46">
        <v>1.5</v>
      </c>
      <c r="D20" s="47">
        <v>0</v>
      </c>
      <c r="E20" s="37">
        <f>B20*C20*(1-D20)</f>
        <v>0</v>
      </c>
    </row>
    <row r="21" spans="1:5" x14ac:dyDescent="0.2">
      <c r="A21" s="27"/>
      <c r="B21" s="27"/>
      <c r="C21" s="27"/>
      <c r="D21" s="39" t="s">
        <v>62</v>
      </c>
      <c r="E21" s="40">
        <f>SUM(E19:E20)</f>
        <v>0</v>
      </c>
    </row>
    <row r="22" spans="1:5" ht="12.75" thickBot="1" x14ac:dyDescent="0.3"/>
    <row r="23" spans="1:5" ht="12.75" thickBot="1" x14ac:dyDescent="0.3">
      <c r="C23" s="179" t="s">
        <v>123</v>
      </c>
      <c r="D23" s="180"/>
      <c r="E23" s="43">
        <f>E21</f>
        <v>0</v>
      </c>
    </row>
    <row r="27" spans="1:5" x14ac:dyDescent="0.25">
      <c r="A27" s="48"/>
      <c r="B27" s="41"/>
      <c r="C27" s="41"/>
    </row>
    <row r="28" spans="1:5" x14ac:dyDescent="0.25">
      <c r="A28" s="41"/>
      <c r="B28" s="41"/>
      <c r="C28" s="41"/>
    </row>
    <row r="29" spans="1:5" x14ac:dyDescent="0.25">
      <c r="A29" s="41"/>
      <c r="B29" s="41"/>
      <c r="C29" s="41"/>
    </row>
    <row r="30" spans="1:5" x14ac:dyDescent="0.25">
      <c r="A30" s="41"/>
      <c r="B30" s="41"/>
      <c r="C30" s="41"/>
    </row>
    <row r="31" spans="1:5" x14ac:dyDescent="0.25">
      <c r="A31" s="41"/>
      <c r="B31" s="41"/>
      <c r="C31" s="41"/>
    </row>
    <row r="32" spans="1:5" x14ac:dyDescent="0.25">
      <c r="A32" s="41"/>
      <c r="B32" s="41"/>
      <c r="C32" s="41"/>
    </row>
    <row r="33" spans="1:1" x14ac:dyDescent="0.25">
      <c r="A33" s="41"/>
    </row>
  </sheetData>
  <sheetProtection sheet="1" objects="1" scenarios="1"/>
  <mergeCells count="5">
    <mergeCell ref="A1:E1"/>
    <mergeCell ref="A10:E10"/>
    <mergeCell ref="A18:E18"/>
    <mergeCell ref="C15:D15"/>
    <mergeCell ref="C23:D23"/>
  </mergeCells>
  <pageMargins left="0.7" right="0.7" top="0.75" bottom="0.75" header="0.3" footer="0.3"/>
  <pageSetup paperSize="9" scale="9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5"/>
  <sheetViews>
    <sheetView zoomScaleNormal="100" workbookViewId="0">
      <selection activeCell="D37" sqref="D37"/>
    </sheetView>
  </sheetViews>
  <sheetFormatPr baseColWidth="10" defaultColWidth="11.42578125" defaultRowHeight="12" x14ac:dyDescent="0.2"/>
  <cols>
    <col min="1" max="1" width="34.85546875" style="27" customWidth="1"/>
    <col min="2" max="2" width="14.140625" style="27" customWidth="1"/>
    <col min="3" max="3" width="12.5703125" style="27" customWidth="1"/>
    <col min="4" max="4" width="15.140625" style="27" customWidth="1"/>
    <col min="5" max="5" width="12.5703125" style="27" customWidth="1"/>
    <col min="6" max="7" width="11.42578125" style="27"/>
    <col min="8" max="12" width="11.42578125" style="27" hidden="1" customWidth="1"/>
    <col min="13" max="16384" width="11.42578125" style="27"/>
  </cols>
  <sheetData>
    <row r="1" spans="1:12" x14ac:dyDescent="0.2">
      <c r="A1" s="181" t="s">
        <v>50</v>
      </c>
      <c r="B1" s="182"/>
      <c r="C1" s="182"/>
      <c r="D1" s="182"/>
      <c r="E1" s="183"/>
    </row>
    <row r="2" spans="1:12" x14ac:dyDescent="0.2">
      <c r="A2" s="50"/>
      <c r="B2" s="50"/>
      <c r="C2" s="50"/>
      <c r="D2" s="50"/>
      <c r="E2" s="50"/>
    </row>
    <row r="3" spans="1:12" x14ac:dyDescent="0.2">
      <c r="A3" s="50"/>
      <c r="B3" s="51"/>
      <c r="C3" s="188" t="s">
        <v>73</v>
      </c>
      <c r="D3" s="189"/>
      <c r="E3" s="52" t="s">
        <v>40</v>
      </c>
      <c r="H3" s="27" t="s">
        <v>39</v>
      </c>
      <c r="I3" s="27" t="s">
        <v>63</v>
      </c>
      <c r="J3" s="27" t="s">
        <v>63</v>
      </c>
      <c r="K3" s="27" t="s">
        <v>63</v>
      </c>
      <c r="L3" s="27" t="s">
        <v>63</v>
      </c>
    </row>
    <row r="4" spans="1:12" x14ac:dyDescent="0.2">
      <c r="A4" s="50"/>
      <c r="B4" s="50"/>
      <c r="C4" s="50"/>
      <c r="D4" s="50"/>
      <c r="E4" s="50"/>
      <c r="H4" s="27" t="s">
        <v>40</v>
      </c>
      <c r="I4" s="27">
        <f>'ESTIMACIÓN RCD'!E$15*B12</f>
        <v>0</v>
      </c>
      <c r="J4" s="27">
        <f>'ESTIMACIÓN RCD'!E$15*B13</f>
        <v>0</v>
      </c>
      <c r="K4" s="27">
        <f>'ESTIMACIÓN RCD'!E$15*B14</f>
        <v>0</v>
      </c>
      <c r="L4" s="27">
        <f>'ESTIMACIÓN RCD'!E$15*B15</f>
        <v>0</v>
      </c>
    </row>
    <row r="5" spans="1:12" x14ac:dyDescent="0.2">
      <c r="A5" s="53" t="s">
        <v>26</v>
      </c>
      <c r="B5" s="54" t="s">
        <v>30</v>
      </c>
      <c r="C5" s="55" t="s">
        <v>34</v>
      </c>
      <c r="D5" s="55" t="s">
        <v>47</v>
      </c>
      <c r="E5" s="55" t="s">
        <v>48</v>
      </c>
    </row>
    <row r="6" spans="1:12" x14ac:dyDescent="0.2">
      <c r="A6" s="56" t="s">
        <v>0</v>
      </c>
      <c r="B6" s="57">
        <v>7.0000000000000007E-2</v>
      </c>
      <c r="C6" s="58">
        <f>'ESTIMACIÓN RCD'!E$15*'RCD POR TIPO'!B6</f>
        <v>0</v>
      </c>
      <c r="D6" s="59">
        <v>0.9</v>
      </c>
      <c r="E6" s="60">
        <f>C6/D6</f>
        <v>0</v>
      </c>
      <c r="H6" s="27" t="s">
        <v>39</v>
      </c>
      <c r="I6" s="27">
        <f>'ESTIMACIÓN RCD'!E$15*B29</f>
        <v>0</v>
      </c>
      <c r="J6" s="27">
        <f>'ESTIMACIÓN RCD'!E$15*B30</f>
        <v>0</v>
      </c>
    </row>
    <row r="7" spans="1:12" x14ac:dyDescent="0.2">
      <c r="A7" s="61" t="s">
        <v>1</v>
      </c>
      <c r="B7" s="62">
        <v>0.04</v>
      </c>
      <c r="C7" s="63">
        <f>'ESTIMACIÓN RCD'!E$15*'RCD POR TIPO'!B7</f>
        <v>0</v>
      </c>
      <c r="D7" s="59">
        <v>0.5</v>
      </c>
      <c r="E7" s="64">
        <f>C7/D7</f>
        <v>0</v>
      </c>
      <c r="H7" s="27" t="s">
        <v>40</v>
      </c>
      <c r="I7" s="27" t="s">
        <v>63</v>
      </c>
      <c r="J7" s="27" t="s">
        <v>63</v>
      </c>
    </row>
    <row r="8" spans="1:12" x14ac:dyDescent="0.2">
      <c r="A8" s="184" t="s">
        <v>35</v>
      </c>
      <c r="B8" s="185"/>
      <c r="C8" s="65">
        <f>SUM(C6:C7)</f>
        <v>0</v>
      </c>
      <c r="D8" s="66"/>
      <c r="E8" s="67">
        <f>SUM(E6:E7)</f>
        <v>0</v>
      </c>
    </row>
    <row r="9" spans="1:12" x14ac:dyDescent="0.2">
      <c r="A9" s="50"/>
      <c r="B9" s="50"/>
      <c r="C9" s="50"/>
      <c r="D9" s="50"/>
      <c r="E9" s="50"/>
    </row>
    <row r="10" spans="1:12" x14ac:dyDescent="0.2">
      <c r="A10" s="68" t="s">
        <v>27</v>
      </c>
      <c r="B10" s="54"/>
      <c r="C10" s="55" t="s">
        <v>34</v>
      </c>
      <c r="D10" s="55" t="s">
        <v>47</v>
      </c>
      <c r="E10" s="55" t="s">
        <v>48</v>
      </c>
    </row>
    <row r="11" spans="1:12" x14ac:dyDescent="0.2">
      <c r="A11" s="69" t="s">
        <v>32</v>
      </c>
      <c r="B11" s="70" t="s">
        <v>31</v>
      </c>
      <c r="C11" s="71"/>
      <c r="D11" s="72"/>
      <c r="E11" s="71"/>
    </row>
    <row r="12" spans="1:12" x14ac:dyDescent="0.2">
      <c r="A12" s="73" t="s">
        <v>9</v>
      </c>
      <c r="B12" s="74">
        <v>0.04</v>
      </c>
      <c r="C12" s="58">
        <f>VLOOKUP(E$3,H$3:L$4,2,FALSE)</f>
        <v>0</v>
      </c>
      <c r="D12" s="75">
        <v>1.5</v>
      </c>
      <c r="E12" s="60">
        <f>IF(C12="-","-",C12/D12)</f>
        <v>0</v>
      </c>
    </row>
    <row r="13" spans="1:12" x14ac:dyDescent="0.2">
      <c r="A13" s="76" t="s">
        <v>10</v>
      </c>
      <c r="B13" s="77">
        <v>0.12</v>
      </c>
      <c r="C13" s="78">
        <f>VLOOKUP(E$3,H$3:L$4,3,FALSE)</f>
        <v>0</v>
      </c>
      <c r="D13" s="79">
        <v>1.5</v>
      </c>
      <c r="E13" s="80">
        <f>IF(C13="-","-",C13/D13)</f>
        <v>0</v>
      </c>
    </row>
    <row r="14" spans="1:12" x14ac:dyDescent="0.2">
      <c r="A14" s="76" t="s">
        <v>11</v>
      </c>
      <c r="B14" s="77">
        <v>0.54</v>
      </c>
      <c r="C14" s="78">
        <f>VLOOKUP(E$3,H$3:L$4,4,FALSE)</f>
        <v>0</v>
      </c>
      <c r="D14" s="79">
        <v>1.5</v>
      </c>
      <c r="E14" s="80">
        <f>IF(C14="-","-",C14/D14)</f>
        <v>0</v>
      </c>
    </row>
    <row r="15" spans="1:12" x14ac:dyDescent="0.2">
      <c r="A15" s="81" t="s">
        <v>12</v>
      </c>
      <c r="B15" s="82">
        <v>0.05</v>
      </c>
      <c r="C15" s="63">
        <f>VLOOKUP(E$3,H$3:L$4,5,FALSE)</f>
        <v>0</v>
      </c>
      <c r="D15" s="83">
        <v>1.5</v>
      </c>
      <c r="E15" s="64">
        <f>IF(C15="-","-",C15/D15)</f>
        <v>0</v>
      </c>
    </row>
    <row r="16" spans="1:12" x14ac:dyDescent="0.2">
      <c r="A16" s="190" t="s">
        <v>69</v>
      </c>
      <c r="B16" s="191"/>
      <c r="C16" s="84">
        <f>SUM(C12:C15)</f>
        <v>0</v>
      </c>
      <c r="D16" s="85"/>
      <c r="E16" s="86">
        <f>SUM(E12:E15)</f>
        <v>0</v>
      </c>
    </row>
    <row r="17" spans="1:5" s="49" customFormat="1" x14ac:dyDescent="0.2">
      <c r="A17" s="87" t="s">
        <v>33</v>
      </c>
      <c r="B17" s="88" t="s">
        <v>46</v>
      </c>
      <c r="C17" s="89"/>
      <c r="D17" s="90"/>
      <c r="E17" s="89"/>
    </row>
    <row r="18" spans="1:5" x14ac:dyDescent="0.2">
      <c r="A18" s="73" t="s">
        <v>2</v>
      </c>
      <c r="B18" s="91">
        <v>0.05</v>
      </c>
      <c r="C18" s="58">
        <f>'ESTIMACIÓN RCD'!E$15*B18</f>
        <v>0</v>
      </c>
      <c r="D18" s="75">
        <v>1.3</v>
      </c>
      <c r="E18" s="60">
        <f t="shared" ref="E18:E24" si="0">C18/D18</f>
        <v>0</v>
      </c>
    </row>
    <row r="19" spans="1:5" x14ac:dyDescent="0.2">
      <c r="A19" s="76" t="s">
        <v>3</v>
      </c>
      <c r="B19" s="92">
        <v>0.04</v>
      </c>
      <c r="C19" s="78">
        <f>'ESTIMACIÓN RCD'!E$15*B19</f>
        <v>0</v>
      </c>
      <c r="D19" s="79">
        <v>0.6</v>
      </c>
      <c r="E19" s="80">
        <f t="shared" si="0"/>
        <v>0</v>
      </c>
    </row>
    <row r="20" spans="1:5" x14ac:dyDescent="0.2">
      <c r="A20" s="76" t="s">
        <v>4</v>
      </c>
      <c r="B20" s="92">
        <v>2.5000000000000001E-2</v>
      </c>
      <c r="C20" s="78">
        <f>'ESTIMACIÓN RCD'!E$15*B20</f>
        <v>0</v>
      </c>
      <c r="D20" s="79">
        <v>1.5</v>
      </c>
      <c r="E20" s="80">
        <f t="shared" si="0"/>
        <v>0</v>
      </c>
    </row>
    <row r="21" spans="1:5" x14ac:dyDescent="0.2">
      <c r="A21" s="76" t="s">
        <v>5</v>
      </c>
      <c r="B21" s="92">
        <v>3.0000000000000001E-3</v>
      </c>
      <c r="C21" s="78">
        <f>'ESTIMACIÓN RCD'!E$15*B21</f>
        <v>0</v>
      </c>
      <c r="D21" s="79">
        <v>0.9</v>
      </c>
      <c r="E21" s="80">
        <f t="shared" si="0"/>
        <v>0</v>
      </c>
    </row>
    <row r="22" spans="1:5" x14ac:dyDescent="0.2">
      <c r="A22" s="76" t="s">
        <v>6</v>
      </c>
      <c r="B22" s="92">
        <v>1.4999999999999999E-2</v>
      </c>
      <c r="C22" s="78">
        <f>'ESTIMACIÓN RCD'!E$15*B22</f>
        <v>0</v>
      </c>
      <c r="D22" s="79">
        <v>0.9</v>
      </c>
      <c r="E22" s="80">
        <f t="shared" si="0"/>
        <v>0</v>
      </c>
    </row>
    <row r="23" spans="1:5" x14ac:dyDescent="0.2">
      <c r="A23" s="76" t="s">
        <v>7</v>
      </c>
      <c r="B23" s="92">
        <v>5.0000000000000001E-3</v>
      </c>
      <c r="C23" s="78">
        <f>'ESTIMACIÓN RCD'!E$15*B23</f>
        <v>0</v>
      </c>
      <c r="D23" s="79">
        <v>1.5</v>
      </c>
      <c r="E23" s="80">
        <f t="shared" si="0"/>
        <v>0</v>
      </c>
    </row>
    <row r="24" spans="1:5" x14ac:dyDescent="0.2">
      <c r="A24" s="81" t="s">
        <v>8</v>
      </c>
      <c r="B24" s="93">
        <v>2E-3</v>
      </c>
      <c r="C24" s="63">
        <f>'ESTIMACIÓN RCD'!E$15*B24</f>
        <v>0</v>
      </c>
      <c r="D24" s="83">
        <v>1.2</v>
      </c>
      <c r="E24" s="64">
        <f t="shared" si="0"/>
        <v>0</v>
      </c>
    </row>
    <row r="25" spans="1:5" x14ac:dyDescent="0.2">
      <c r="A25" s="192" t="s">
        <v>68</v>
      </c>
      <c r="B25" s="193"/>
      <c r="C25" s="94">
        <f>SUM(C18:C24)</f>
        <v>0</v>
      </c>
      <c r="D25" s="95"/>
      <c r="E25" s="96">
        <f>SUM(E18:E24)</f>
        <v>0</v>
      </c>
    </row>
    <row r="26" spans="1:5" x14ac:dyDescent="0.2">
      <c r="A26" s="186" t="s">
        <v>36</v>
      </c>
      <c r="B26" s="187"/>
      <c r="C26" s="65">
        <f>C16+C25</f>
        <v>0</v>
      </c>
      <c r="D26" s="97"/>
      <c r="E26" s="67">
        <f>E16+E25</f>
        <v>0</v>
      </c>
    </row>
    <row r="27" spans="1:5" x14ac:dyDescent="0.2">
      <c r="A27" s="98"/>
      <c r="B27" s="98"/>
      <c r="C27" s="98"/>
      <c r="D27" s="98"/>
      <c r="E27" s="98"/>
    </row>
    <row r="28" spans="1:5" x14ac:dyDescent="0.2">
      <c r="A28" s="68" t="s">
        <v>28</v>
      </c>
      <c r="B28" s="54" t="s">
        <v>31</v>
      </c>
      <c r="C28" s="99" t="s">
        <v>34</v>
      </c>
      <c r="D28" s="55" t="s">
        <v>47</v>
      </c>
      <c r="E28" s="99" t="s">
        <v>48</v>
      </c>
    </row>
    <row r="29" spans="1:5" ht="24" x14ac:dyDescent="0.2">
      <c r="A29" s="73" t="s">
        <v>13</v>
      </c>
      <c r="B29" s="91">
        <v>0.21</v>
      </c>
      <c r="C29" s="58" t="str">
        <f>VLOOKUP(E$3,H$6:J$7,2,FALSE)</f>
        <v>-</v>
      </c>
      <c r="D29" s="95">
        <v>1.5</v>
      </c>
      <c r="E29" s="60" t="str">
        <f>IF(C29="-","-",C29/D29)</f>
        <v>-</v>
      </c>
    </row>
    <row r="30" spans="1:5" x14ac:dyDescent="0.2">
      <c r="A30" s="81" t="s">
        <v>11</v>
      </c>
      <c r="B30" s="93">
        <v>0.54</v>
      </c>
      <c r="C30" s="63" t="str">
        <f>VLOOKUP(E$3,H$6:J$7,3,FALSE)</f>
        <v>-</v>
      </c>
      <c r="D30" s="95">
        <v>1.5</v>
      </c>
      <c r="E30" s="64" t="str">
        <f>IF(C30="-","-",C30/D30)</f>
        <v>-</v>
      </c>
    </row>
    <row r="31" spans="1:5" x14ac:dyDescent="0.2">
      <c r="A31" s="184" t="s">
        <v>37</v>
      </c>
      <c r="B31" s="185"/>
      <c r="C31" s="100">
        <f>SUM(C29:C30)</f>
        <v>0</v>
      </c>
      <c r="D31" s="66"/>
      <c r="E31" s="101">
        <f>SUM(E29:E30)</f>
        <v>0</v>
      </c>
    </row>
    <row r="32" spans="1:5" x14ac:dyDescent="0.2">
      <c r="A32" s="50"/>
      <c r="B32" s="50"/>
      <c r="C32" s="50"/>
      <c r="D32" s="50"/>
      <c r="E32" s="50"/>
    </row>
    <row r="33" spans="1:5" ht="24" x14ac:dyDescent="0.2">
      <c r="A33" s="102" t="s">
        <v>29</v>
      </c>
      <c r="B33" s="103"/>
      <c r="C33" s="55" t="s">
        <v>34</v>
      </c>
      <c r="D33" s="55" t="s">
        <v>47</v>
      </c>
      <c r="E33" s="55" t="s">
        <v>48</v>
      </c>
    </row>
    <row r="34" spans="1:5" x14ac:dyDescent="0.2">
      <c r="A34" s="81" t="s">
        <v>18</v>
      </c>
      <c r="B34" s="81" t="s">
        <v>19</v>
      </c>
      <c r="C34" s="104">
        <f>'ESTIMACIÓN RCD'!E23</f>
        <v>0</v>
      </c>
      <c r="D34" s="75">
        <v>1.5</v>
      </c>
      <c r="E34" s="60">
        <f>C34/D34</f>
        <v>0</v>
      </c>
    </row>
    <row r="35" spans="1:5" x14ac:dyDescent="0.2">
      <c r="A35" s="184" t="s">
        <v>38</v>
      </c>
      <c r="B35" s="185"/>
      <c r="C35" s="105">
        <f>SUM(C34)</f>
        <v>0</v>
      </c>
      <c r="D35" s="106"/>
      <c r="E35" s="67">
        <f>SUM(E34)</f>
        <v>0</v>
      </c>
    </row>
  </sheetData>
  <sheetProtection sheet="1" objects="1" scenarios="1"/>
  <mergeCells count="8">
    <mergeCell ref="A1:E1"/>
    <mergeCell ref="A8:B8"/>
    <mergeCell ref="A26:B26"/>
    <mergeCell ref="A31:B31"/>
    <mergeCell ref="A35:B35"/>
    <mergeCell ref="C3:D3"/>
    <mergeCell ref="A16:B16"/>
    <mergeCell ref="A25:B25"/>
  </mergeCells>
  <dataValidations count="1">
    <dataValidation type="list" allowBlank="1" showInputMessage="1" showErrorMessage="1" sqref="E3">
      <formula1>$H$3:$H$4</formula1>
    </dataValidation>
  </dataValidations>
  <pageMargins left="0.7" right="0.7" top="0.75" bottom="0.75" header="0.3" footer="0.3"/>
  <pageSetup paperSize="9" scale="7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zoomScaleNormal="100" workbookViewId="0">
      <selection activeCell="D24" sqref="D24"/>
    </sheetView>
  </sheetViews>
  <sheetFormatPr baseColWidth="10" defaultColWidth="11.42578125" defaultRowHeight="12" x14ac:dyDescent="0.2"/>
  <cols>
    <col min="1" max="1" width="25.85546875" style="27" customWidth="1"/>
    <col min="2" max="2" width="11" style="27" customWidth="1"/>
    <col min="3" max="3" width="14.7109375" style="27" customWidth="1"/>
    <col min="4" max="4" width="23.5703125" style="27" customWidth="1"/>
    <col min="5" max="16384" width="11.42578125" style="27"/>
  </cols>
  <sheetData>
    <row r="1" spans="1:4" s="50" customFormat="1" ht="24" x14ac:dyDescent="0.2">
      <c r="A1" s="107" t="s">
        <v>53</v>
      </c>
      <c r="B1" s="107" t="s">
        <v>54</v>
      </c>
      <c r="C1" s="107" t="s">
        <v>55</v>
      </c>
      <c r="D1" s="108" t="s">
        <v>56</v>
      </c>
    </row>
    <row r="2" spans="1:4" x14ac:dyDescent="0.2">
      <c r="A2" s="109" t="s">
        <v>10</v>
      </c>
      <c r="B2" s="110">
        <v>80</v>
      </c>
      <c r="C2" s="110">
        <f>IF('RCD POR TIPO'!C13="-",'RCD POR TIPO'!C29*12/21,'RCD POR TIPO'!C13)</f>
        <v>0</v>
      </c>
      <c r="D2" s="111" t="str">
        <f>IF(C2&gt;B2,"OBLIGATORIA","NO PROCEDE")</f>
        <v>NO PROCEDE</v>
      </c>
    </row>
    <row r="3" spans="1:4" x14ac:dyDescent="0.2">
      <c r="A3" s="109" t="s">
        <v>57</v>
      </c>
      <c r="B3" s="110">
        <v>40</v>
      </c>
      <c r="C3" s="110">
        <f>IF('RCD POR TIPO'!C14="-",'RCD POR TIPO'!C30,'RCD POR TIPO'!C14)</f>
        <v>0</v>
      </c>
      <c r="D3" s="112" t="str">
        <f t="shared" ref="D3:D8" si="0">IF(C3&gt;B3,"OBLIGATORIA","NO PROCEDE")</f>
        <v>NO PROCEDE</v>
      </c>
    </row>
    <row r="4" spans="1:4" x14ac:dyDescent="0.2">
      <c r="A4" s="109" t="s">
        <v>4</v>
      </c>
      <c r="B4" s="110">
        <v>2</v>
      </c>
      <c r="C4" s="110">
        <f>'RCD POR TIPO'!C20</f>
        <v>0</v>
      </c>
      <c r="D4" s="112" t="str">
        <f t="shared" si="0"/>
        <v>NO PROCEDE</v>
      </c>
    </row>
    <row r="5" spans="1:4" x14ac:dyDescent="0.2">
      <c r="A5" s="109" t="s">
        <v>58</v>
      </c>
      <c r="B5" s="110">
        <v>1</v>
      </c>
      <c r="C5" s="110">
        <f>'RCD POR TIPO'!C19</f>
        <v>0</v>
      </c>
      <c r="D5" s="112" t="str">
        <f t="shared" si="0"/>
        <v>NO PROCEDE</v>
      </c>
    </row>
    <row r="6" spans="1:4" x14ac:dyDescent="0.2">
      <c r="A6" s="109" t="s">
        <v>7</v>
      </c>
      <c r="B6" s="110">
        <v>1</v>
      </c>
      <c r="C6" s="110">
        <f>'RCD POR TIPO'!C23</f>
        <v>0</v>
      </c>
      <c r="D6" s="112" t="str">
        <f t="shared" si="0"/>
        <v>NO PROCEDE</v>
      </c>
    </row>
    <row r="7" spans="1:4" x14ac:dyDescent="0.2">
      <c r="A7" s="109" t="s">
        <v>59</v>
      </c>
      <c r="B7" s="110">
        <v>0.5</v>
      </c>
      <c r="C7" s="110">
        <f>'RCD POR TIPO'!C22</f>
        <v>0</v>
      </c>
      <c r="D7" s="112" t="str">
        <f t="shared" si="0"/>
        <v>NO PROCEDE</v>
      </c>
    </row>
    <row r="8" spans="1:4" x14ac:dyDescent="0.2">
      <c r="A8" s="113" t="s">
        <v>60</v>
      </c>
      <c r="B8" s="114">
        <v>0.5</v>
      </c>
      <c r="C8" s="114">
        <f>'RCD POR TIPO'!C21</f>
        <v>0</v>
      </c>
      <c r="D8" s="115" t="str">
        <f t="shared" si="0"/>
        <v>NO PROCEDE</v>
      </c>
    </row>
  </sheetData>
  <sheetProtection sheet="1" objects="1" scenarios="1"/>
  <conditionalFormatting sqref="D2:D8">
    <cfRule type="cellIs" dxfId="0" priority="1" operator="equal">
      <formula>"OBLIGATORIA"</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Normal="100" workbookViewId="0">
      <selection activeCell="D23" sqref="D23"/>
    </sheetView>
  </sheetViews>
  <sheetFormatPr baseColWidth="10" defaultColWidth="11.42578125" defaultRowHeight="12" x14ac:dyDescent="0.2"/>
  <cols>
    <col min="1" max="1" width="17.42578125" style="27" customWidth="1"/>
    <col min="2" max="2" width="17.85546875" style="27" customWidth="1"/>
    <col min="3" max="3" width="13" style="27" customWidth="1"/>
    <col min="4" max="16384" width="11.42578125" style="27"/>
  </cols>
  <sheetData>
    <row r="1" spans="1:4" x14ac:dyDescent="0.2">
      <c r="A1" s="176" t="s">
        <v>41</v>
      </c>
      <c r="B1" s="177"/>
      <c r="C1" s="177"/>
      <c r="D1" s="178"/>
    </row>
    <row r="2" spans="1:4" ht="24" x14ac:dyDescent="0.2">
      <c r="A2" s="30" t="s">
        <v>14</v>
      </c>
      <c r="B2" s="30" t="s">
        <v>209</v>
      </c>
      <c r="C2" s="30" t="s">
        <v>210</v>
      </c>
      <c r="D2" s="31" t="s">
        <v>211</v>
      </c>
    </row>
    <row r="3" spans="1:4" x14ac:dyDescent="0.2">
      <c r="A3" s="32" t="s">
        <v>42</v>
      </c>
      <c r="B3" s="34">
        <f>'RCD POR TIPO'!E8</f>
        <v>0</v>
      </c>
      <c r="C3" s="34">
        <v>1000</v>
      </c>
      <c r="D3" s="34">
        <f>C3*B3</f>
        <v>0</v>
      </c>
    </row>
    <row r="4" spans="1:4" x14ac:dyDescent="0.2">
      <c r="A4" s="32" t="s">
        <v>43</v>
      </c>
      <c r="B4" s="34">
        <f>'RCD POR TIPO'!E26</f>
        <v>0</v>
      </c>
      <c r="C4" s="34">
        <v>30</v>
      </c>
      <c r="D4" s="34">
        <f t="shared" ref="D4:D6" si="0">C4*B4</f>
        <v>0</v>
      </c>
    </row>
    <row r="5" spans="1:4" x14ac:dyDescent="0.2">
      <c r="A5" s="32" t="s">
        <v>44</v>
      </c>
      <c r="B5" s="34">
        <f>'RCD POR TIPO'!E31</f>
        <v>0</v>
      </c>
      <c r="C5" s="34">
        <v>15</v>
      </c>
      <c r="D5" s="34">
        <f t="shared" si="0"/>
        <v>0</v>
      </c>
    </row>
    <row r="6" spans="1:4" x14ac:dyDescent="0.2">
      <c r="A6" s="35" t="s">
        <v>45</v>
      </c>
      <c r="B6" s="37">
        <f>'RCD POR TIPO'!E35</f>
        <v>0</v>
      </c>
      <c r="C6" s="37">
        <v>7</v>
      </c>
      <c r="D6" s="34">
        <f t="shared" si="0"/>
        <v>0</v>
      </c>
    </row>
    <row r="7" spans="1:4" x14ac:dyDescent="0.2">
      <c r="C7" s="116" t="s">
        <v>51</v>
      </c>
      <c r="D7" s="117">
        <f>SUM(D3:D6)</f>
        <v>0</v>
      </c>
    </row>
    <row r="9" spans="1:4" x14ac:dyDescent="0.2">
      <c r="C9" s="30" t="s">
        <v>52</v>
      </c>
      <c r="D9" s="30" t="s">
        <v>65</v>
      </c>
    </row>
    <row r="10" spans="1:4" ht="14.25" customHeight="1" x14ac:dyDescent="0.2">
      <c r="A10" s="194" t="s">
        <v>64</v>
      </c>
      <c r="B10" s="195"/>
      <c r="C10" s="118"/>
      <c r="D10" s="119">
        <f>C10*0.4/100</f>
        <v>0</v>
      </c>
    </row>
  </sheetData>
  <sheetProtection sheet="1" objects="1" scenarios="1"/>
  <mergeCells count="2">
    <mergeCell ref="A1:D1"/>
    <mergeCell ref="A10:B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4"/>
  <sheetViews>
    <sheetView topLeftCell="A3" zoomScale="110" zoomScaleNormal="110" workbookViewId="0">
      <selection activeCell="C13" sqref="C13"/>
    </sheetView>
  </sheetViews>
  <sheetFormatPr baseColWidth="10" defaultColWidth="11.42578125" defaultRowHeight="12" x14ac:dyDescent="0.2"/>
  <cols>
    <col min="1" max="1" width="34.42578125" style="27" customWidth="1"/>
    <col min="2" max="2" width="16.7109375" style="27" customWidth="1"/>
    <col min="3" max="3" width="20.42578125" style="27" customWidth="1"/>
    <col min="4" max="4" width="12.140625" style="27" customWidth="1"/>
    <col min="5" max="6" width="11.42578125" style="27"/>
    <col min="7" max="7" width="15" style="27" bestFit="1" customWidth="1"/>
    <col min="8" max="16384" width="11.42578125" style="27"/>
  </cols>
  <sheetData>
    <row r="1" spans="1:9" x14ac:dyDescent="0.2">
      <c r="A1" s="173" t="s">
        <v>66</v>
      </c>
      <c r="B1" s="174"/>
      <c r="C1" s="174"/>
      <c r="D1" s="175"/>
    </row>
    <row r="2" spans="1:9" x14ac:dyDescent="0.2">
      <c r="A2" s="120"/>
      <c r="B2" s="120"/>
      <c r="C2" s="120"/>
      <c r="D2" s="120"/>
      <c r="E2" s="4"/>
    </row>
    <row r="3" spans="1:9" x14ac:dyDescent="0.2">
      <c r="A3" s="206" t="s">
        <v>193</v>
      </c>
      <c r="B3" s="207"/>
      <c r="C3" s="207"/>
      <c r="D3" s="208"/>
    </row>
    <row r="4" spans="1:9" ht="30" customHeight="1" x14ac:dyDescent="0.2">
      <c r="A4" s="121" t="s">
        <v>67</v>
      </c>
      <c r="B4" s="122" t="s">
        <v>212</v>
      </c>
      <c r="C4" s="122" t="s">
        <v>213</v>
      </c>
      <c r="D4" s="123" t="s">
        <v>214</v>
      </c>
      <c r="G4" s="169" t="s">
        <v>234</v>
      </c>
      <c r="H4" s="169" t="s">
        <v>238</v>
      </c>
      <c r="I4" s="169" t="s">
        <v>239</v>
      </c>
    </row>
    <row r="5" spans="1:9" ht="12.75" customHeight="1" x14ac:dyDescent="0.2">
      <c r="A5" s="124" t="s">
        <v>26</v>
      </c>
      <c r="B5" s="125">
        <f>'RCD POR TIPO'!C$8</f>
        <v>0</v>
      </c>
      <c r="C5" s="126">
        <v>18</v>
      </c>
      <c r="D5" s="127">
        <f>B5*C5</f>
        <v>0</v>
      </c>
      <c r="G5" s="170" t="s">
        <v>235</v>
      </c>
      <c r="H5" s="172">
        <v>3.7</v>
      </c>
      <c r="I5" s="172">
        <v>3.72</v>
      </c>
    </row>
    <row r="6" spans="1:9" ht="12.75" customHeight="1" x14ac:dyDescent="0.2">
      <c r="A6" s="128"/>
      <c r="B6" s="129"/>
      <c r="C6" s="130"/>
      <c r="D6" s="131"/>
      <c r="G6" s="170" t="s">
        <v>236</v>
      </c>
      <c r="H6" s="172">
        <v>10.57</v>
      </c>
      <c r="I6" s="172">
        <v>10.63</v>
      </c>
    </row>
    <row r="7" spans="1:9" x14ac:dyDescent="0.2">
      <c r="A7" s="132" t="s">
        <v>27</v>
      </c>
      <c r="B7" s="133"/>
      <c r="C7" s="134"/>
      <c r="D7" s="135"/>
      <c r="G7" s="171" t="s">
        <v>237</v>
      </c>
      <c r="H7" s="172">
        <v>15.86</v>
      </c>
      <c r="I7" s="172">
        <v>15.94</v>
      </c>
    </row>
    <row r="8" spans="1:9" x14ac:dyDescent="0.2">
      <c r="A8" s="136" t="s">
        <v>32</v>
      </c>
      <c r="B8" s="129">
        <f>'RCD POR TIPO'!C$16</f>
        <v>0</v>
      </c>
      <c r="C8" s="126">
        <v>10.57</v>
      </c>
      <c r="D8" s="137">
        <f>B8*C8</f>
        <v>0</v>
      </c>
    </row>
    <row r="9" spans="1:9" s="49" customFormat="1" x14ac:dyDescent="0.2">
      <c r="A9" s="138" t="s">
        <v>33</v>
      </c>
      <c r="B9" s="139">
        <f>'RCD POR TIPO'!C$25</f>
        <v>0</v>
      </c>
      <c r="C9" s="126">
        <v>15.86</v>
      </c>
      <c r="D9" s="140">
        <f>B9*C9</f>
        <v>0</v>
      </c>
    </row>
    <row r="10" spans="1:9" s="49" customFormat="1" x14ac:dyDescent="0.2">
      <c r="A10" s="141"/>
      <c r="B10" s="129"/>
      <c r="C10" s="130"/>
      <c r="D10" s="131"/>
    </row>
    <row r="11" spans="1:9" ht="12.75" customHeight="1" x14ac:dyDescent="0.2">
      <c r="A11" s="124" t="s">
        <v>28</v>
      </c>
      <c r="B11" s="125">
        <f>'RCD POR TIPO'!C$31</f>
        <v>0</v>
      </c>
      <c r="C11" s="126">
        <v>3.7</v>
      </c>
      <c r="D11" s="127">
        <f>B11*C11</f>
        <v>0</v>
      </c>
    </row>
    <row r="12" spans="1:9" ht="12.75" customHeight="1" x14ac:dyDescent="0.2">
      <c r="A12" s="128"/>
      <c r="B12" s="129"/>
      <c r="C12" s="130"/>
      <c r="D12" s="131"/>
    </row>
    <row r="13" spans="1:9" ht="12.75" customHeight="1" x14ac:dyDescent="0.2">
      <c r="A13" s="124" t="s">
        <v>29</v>
      </c>
      <c r="B13" s="125">
        <f>'RCD POR TIPO'!C$35</f>
        <v>0</v>
      </c>
      <c r="C13" s="126">
        <v>3.15</v>
      </c>
      <c r="D13" s="127">
        <f>B13*C13</f>
        <v>0</v>
      </c>
    </row>
    <row r="14" spans="1:9" ht="12.75" customHeight="1" x14ac:dyDescent="0.2">
      <c r="A14" s="142"/>
      <c r="B14" s="129"/>
      <c r="C14" s="130"/>
      <c r="D14" s="131"/>
    </row>
    <row r="15" spans="1:9" ht="12.75" customHeight="1" x14ac:dyDescent="0.2">
      <c r="A15" s="143"/>
      <c r="B15" s="204" t="s">
        <v>192</v>
      </c>
      <c r="C15" s="205"/>
      <c r="D15" s="127">
        <f>SUM(D5:D13)</f>
        <v>0</v>
      </c>
    </row>
    <row r="16" spans="1:9" ht="12.75" customHeight="1" x14ac:dyDescent="0.2">
      <c r="A16" s="142"/>
      <c r="B16" s="129"/>
      <c r="C16" s="130"/>
      <c r="D16" s="131"/>
    </row>
    <row r="17" spans="1:4" ht="12.75" customHeight="1" x14ac:dyDescent="0.2">
      <c r="A17" s="206" t="s">
        <v>197</v>
      </c>
      <c r="B17" s="207"/>
      <c r="C17" s="207"/>
      <c r="D17" s="208"/>
    </row>
    <row r="18" spans="1:4" s="50" customFormat="1" ht="30" customHeight="1" x14ac:dyDescent="0.2">
      <c r="A18" s="144" t="s">
        <v>67</v>
      </c>
      <c r="B18" s="122" t="s">
        <v>215</v>
      </c>
      <c r="C18" s="122" t="s">
        <v>216</v>
      </c>
      <c r="D18" s="123" t="s">
        <v>214</v>
      </c>
    </row>
    <row r="19" spans="1:4" ht="12.75" customHeight="1" x14ac:dyDescent="0.2">
      <c r="A19" s="124" t="s">
        <v>26</v>
      </c>
      <c r="B19" s="145">
        <f>'RCD POR TIPO'!E8</f>
        <v>0</v>
      </c>
      <c r="C19" s="146">
        <v>36</v>
      </c>
      <c r="D19" s="127">
        <f>B19*C19</f>
        <v>0</v>
      </c>
    </row>
    <row r="20" spans="1:4" ht="12.75" customHeight="1" x14ac:dyDescent="0.2">
      <c r="A20" s="132" t="s">
        <v>27</v>
      </c>
      <c r="B20" s="133"/>
      <c r="C20" s="134"/>
      <c r="D20" s="135"/>
    </row>
    <row r="21" spans="1:4" ht="12.75" customHeight="1" x14ac:dyDescent="0.2">
      <c r="A21" s="136" t="s">
        <v>32</v>
      </c>
      <c r="B21" s="147">
        <f>'RCD POR TIPO'!E16</f>
        <v>0</v>
      </c>
      <c r="C21" s="148">
        <v>9.76</v>
      </c>
      <c r="D21" s="137">
        <f>B21*C21</f>
        <v>0</v>
      </c>
    </row>
    <row r="22" spans="1:4" ht="12.75" customHeight="1" x14ac:dyDescent="0.2">
      <c r="A22" s="138" t="s">
        <v>33</v>
      </c>
      <c r="B22" s="149">
        <f>'RCD POR TIPO'!E25</f>
        <v>0</v>
      </c>
      <c r="C22" s="150">
        <v>8.23</v>
      </c>
      <c r="D22" s="140">
        <f>B22*C22</f>
        <v>0</v>
      </c>
    </row>
    <row r="23" spans="1:4" ht="12.75" customHeight="1" x14ac:dyDescent="0.2">
      <c r="A23" s="124" t="s">
        <v>28</v>
      </c>
      <c r="B23" s="145">
        <f>'RCD POR TIPO'!E31</f>
        <v>0</v>
      </c>
      <c r="C23" s="146">
        <v>9.76</v>
      </c>
      <c r="D23" s="127">
        <f>B23*C23</f>
        <v>0</v>
      </c>
    </row>
    <row r="24" spans="1:4" ht="12.75" customHeight="1" x14ac:dyDescent="0.2">
      <c r="A24" s="124" t="s">
        <v>29</v>
      </c>
      <c r="B24" s="145">
        <f>'RCD POR TIPO'!E35</f>
        <v>0</v>
      </c>
      <c r="C24" s="146">
        <v>5.63</v>
      </c>
      <c r="D24" s="127">
        <f>B24*C24</f>
        <v>0</v>
      </c>
    </row>
    <row r="25" spans="1:4" ht="12.75" customHeight="1" x14ac:dyDescent="0.2">
      <c r="A25" s="142"/>
      <c r="B25" s="129"/>
      <c r="C25" s="151"/>
      <c r="D25" s="131"/>
    </row>
    <row r="26" spans="1:4" ht="12.75" customHeight="1" x14ac:dyDescent="0.2">
      <c r="A26" s="142"/>
      <c r="B26" s="204" t="s">
        <v>196</v>
      </c>
      <c r="C26" s="205"/>
      <c r="D26" s="127">
        <f>SUM(D19:D24)</f>
        <v>0</v>
      </c>
    </row>
    <row r="27" spans="1:4" ht="12.75" thickBot="1" x14ac:dyDescent="0.25">
      <c r="A27" s="141"/>
      <c r="B27" s="141"/>
      <c r="C27" s="152"/>
      <c r="D27" s="152"/>
    </row>
    <row r="28" spans="1:4" ht="15" customHeight="1" x14ac:dyDescent="0.2">
      <c r="A28" s="153"/>
      <c r="B28" s="202" t="s">
        <v>194</v>
      </c>
      <c r="C28" s="203"/>
      <c r="D28" s="154">
        <f>SUM(D15+D26)</f>
        <v>0</v>
      </c>
    </row>
    <row r="29" spans="1:4" x14ac:dyDescent="0.2">
      <c r="B29" s="196"/>
      <c r="C29" s="197"/>
      <c r="D29" s="155"/>
    </row>
    <row r="30" spans="1:4" ht="15" customHeight="1" x14ac:dyDescent="0.2">
      <c r="B30" s="198" t="s">
        <v>70</v>
      </c>
      <c r="C30" s="199"/>
      <c r="D30" s="156">
        <f>13%*D28</f>
        <v>0</v>
      </c>
    </row>
    <row r="31" spans="1:4" ht="15" customHeight="1" x14ac:dyDescent="0.2">
      <c r="B31" s="198" t="s">
        <v>71</v>
      </c>
      <c r="C31" s="199"/>
      <c r="D31" s="157">
        <f>6%*D28</f>
        <v>0</v>
      </c>
    </row>
    <row r="32" spans="1:4" x14ac:dyDescent="0.2">
      <c r="B32" s="196"/>
      <c r="C32" s="197"/>
      <c r="D32" s="156">
        <f>D28+D30+D31</f>
        <v>0</v>
      </c>
    </row>
    <row r="33" spans="2:4" ht="15" customHeight="1" x14ac:dyDescent="0.2">
      <c r="B33" s="198" t="s">
        <v>72</v>
      </c>
      <c r="C33" s="199"/>
      <c r="D33" s="157">
        <f>21%*D32</f>
        <v>0</v>
      </c>
    </row>
    <row r="34" spans="2:4" ht="15" customHeight="1" thickBot="1" x14ac:dyDescent="0.25">
      <c r="B34" s="200" t="s">
        <v>195</v>
      </c>
      <c r="C34" s="201"/>
      <c r="D34" s="158">
        <f>D32+D33</f>
        <v>0</v>
      </c>
    </row>
  </sheetData>
  <sheetProtection sheet="1" objects="1" scenarios="1"/>
  <mergeCells count="12">
    <mergeCell ref="B32:C32"/>
    <mergeCell ref="B33:C33"/>
    <mergeCell ref="B34:C34"/>
    <mergeCell ref="A1:D1"/>
    <mergeCell ref="B28:C28"/>
    <mergeCell ref="B29:C29"/>
    <mergeCell ref="B30:C30"/>
    <mergeCell ref="B31:C31"/>
    <mergeCell ref="B15:C15"/>
    <mergeCell ref="B26:C26"/>
    <mergeCell ref="A3:D3"/>
    <mergeCell ref="A17:D17"/>
  </mergeCells>
  <dataValidations count="3">
    <dataValidation type="list" allowBlank="1" showInputMessage="1" showErrorMessage="1" sqref="C8">
      <formula1>$H$6:$I$6</formula1>
    </dataValidation>
    <dataValidation type="list" allowBlank="1" showInputMessage="1" showErrorMessage="1" sqref="C9">
      <formula1>$H$7:$I$7</formula1>
    </dataValidation>
    <dataValidation type="list" allowBlank="1" showInputMessage="1" showErrorMessage="1" sqref="C11">
      <formula1>$H$5:$I$5</formula1>
    </dataValidation>
  </dataValidations>
  <pageMargins left="0.7" right="0.7" top="0.75" bottom="0.75" header="0.3" footer="0.3"/>
  <pageSetup paperSize="9" scale="7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INSTRUCCIONES</vt:lpstr>
      <vt:lpstr>RCD LISTA LER</vt:lpstr>
      <vt:lpstr>ESTIMACIÓN RCD</vt:lpstr>
      <vt:lpstr>RCD POR TIPO</vt:lpstr>
      <vt:lpstr>SEPARACIÓN</vt:lpstr>
      <vt:lpstr>FIANZA</vt:lpstr>
      <vt:lpstr>PRESUPUESTO GR</vt:lpstr>
      <vt:lpstr>'ESTIMACIÓN RCD'!Área_de_impresión</vt:lpstr>
      <vt:lpstr>FIANZA!Área_de_impresión</vt:lpstr>
      <vt:lpstr>'PRESUPUESTO GR'!Área_de_impresión</vt:lpstr>
      <vt:lpstr>'RCD POR TIPO'!Área_de_impresión</vt:lpstr>
      <vt:lpstr>SEPARACIÓN!Área_de_impresión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2019-04-04T06:11:31Z</dcterms:created>
  <dcterms:modified xsi:type="dcterms:W3CDTF">2025-02-06T08:42:49Z</dcterms:modified>
</cp:coreProperties>
</file>